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2\февраль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2" i="1" l="1"/>
  <c r="B73" i="1"/>
  <c r="B69" i="1"/>
  <c r="B48" i="1"/>
  <c r="B45" i="1"/>
  <c r="B43" i="1"/>
  <c r="B39" i="1"/>
  <c r="B38" i="1"/>
  <c r="B35" i="1"/>
  <c r="B29" i="1"/>
  <c r="C23" i="1"/>
  <c r="C22" i="1"/>
  <c r="C21" i="1"/>
  <c r="B21" i="1"/>
  <c r="C20" i="1"/>
  <c r="B20" i="1"/>
  <c r="B15" i="1"/>
  <c r="B14" i="1"/>
  <c r="B13" i="1"/>
  <c r="B12" i="1"/>
  <c r="B11" i="1"/>
  <c r="B10" i="1"/>
  <c r="B9" i="1"/>
  <c r="B8" i="1"/>
  <c r="B5" i="1"/>
  <c r="B3" i="1"/>
</calcChain>
</file>

<file path=xl/sharedStrings.xml><?xml version="1.0" encoding="utf-8"?>
<sst xmlns="http://schemas.openxmlformats.org/spreadsheetml/2006/main" count="126" uniqueCount="72">
  <si>
    <t>Административные расходы:</t>
  </si>
  <si>
    <t>Обслуживание сайта</t>
  </si>
  <si>
    <t>Зарплаты сотрудников и налоги</t>
  </si>
  <si>
    <t>Прохождение ежегодного аудита</t>
  </si>
  <si>
    <t>Комиссия банка</t>
  </si>
  <si>
    <t xml:space="preserve">Оплата аренды офиса и электроэнергия </t>
  </si>
  <si>
    <t>Курьерские услуги, транспортные услуги</t>
  </si>
  <si>
    <t>Почтовые услуги</t>
  </si>
  <si>
    <t>Расходы по программам:</t>
  </si>
  <si>
    <t>Брошенные дети в больнице</t>
  </si>
  <si>
    <t>Оплата труда нянь</t>
  </si>
  <si>
    <t xml:space="preserve">Оплата труда координаторов программы и налоги                                                                                                                    </t>
  </si>
  <si>
    <t>Оплата доставки средств гигиены, лекарств</t>
  </si>
  <si>
    <t>Доступная помощь</t>
  </si>
  <si>
    <t xml:space="preserve">Оплата труда координаторов и налоги                                                                                                                      </t>
  </si>
  <si>
    <t>Оплата общих лекарств, продуктов, анализов патронажных нянь, хоз.товаров в больницу</t>
  </si>
  <si>
    <t>Оплата общего трансфера (для нянь между больницами,   для переезда сопровождающих из интернатов между аэропортами)</t>
  </si>
  <si>
    <t>Медсопровождение сиротских учреждений</t>
  </si>
  <si>
    <t>Оплата занятий логопеда, педагогов +налог</t>
  </si>
  <si>
    <t>Александр Ч.</t>
  </si>
  <si>
    <t>Оплата ухода патронажной няни</t>
  </si>
  <si>
    <t>Оплата анализов, лекарств</t>
  </si>
  <si>
    <t>Оплата трансфера</t>
  </si>
  <si>
    <t>Александр Г.</t>
  </si>
  <si>
    <t>Азалия З.</t>
  </si>
  <si>
    <t>Валерия Р.</t>
  </si>
  <si>
    <t xml:space="preserve">Валя К. </t>
  </si>
  <si>
    <t xml:space="preserve">оплата ухода патронажной няни </t>
  </si>
  <si>
    <t xml:space="preserve">Ваня К. </t>
  </si>
  <si>
    <t>оплата ухода патронажной няни</t>
  </si>
  <si>
    <t>Катя М.</t>
  </si>
  <si>
    <t xml:space="preserve">Оплата ухода патронажной няни </t>
  </si>
  <si>
    <t xml:space="preserve">Стас К.                                                                                     </t>
  </si>
  <si>
    <t>Оплата лекарств, анализов</t>
  </si>
  <si>
    <t xml:space="preserve">Семен К., Приморский край </t>
  </si>
  <si>
    <t>ГРАНТ</t>
  </si>
  <si>
    <t>Бытовые нужды офиса</t>
  </si>
  <si>
    <t>Маргарита К.</t>
  </si>
  <si>
    <t>Роман Р.</t>
  </si>
  <si>
    <t>Школа приемных родителей</t>
  </si>
  <si>
    <t>Трансфер</t>
  </si>
  <si>
    <t>Юсуф Г.</t>
  </si>
  <si>
    <t>Ваня Ф.</t>
  </si>
  <si>
    <t>Илья Н.</t>
  </si>
  <si>
    <t>Покупка билетов</t>
  </si>
  <si>
    <t>Социальный центр</t>
  </si>
  <si>
    <t>Оплата интернета, мобильной связи</t>
  </si>
  <si>
    <t>Оплата печатей, штампов</t>
  </si>
  <si>
    <t>Покупка гастростом</t>
  </si>
  <si>
    <t>Отправка документации в ДДИ</t>
  </si>
  <si>
    <t>Лекарства</t>
  </si>
  <si>
    <t>Алена К.</t>
  </si>
  <si>
    <t>Артем Х.</t>
  </si>
  <si>
    <t>Мария С.</t>
  </si>
  <si>
    <t>Матвей Е.</t>
  </si>
  <si>
    <t>Полина Ф.</t>
  </si>
  <si>
    <t>Оплата лицензии на ПО, оплата программ и доп.ПО, 1С</t>
  </si>
  <si>
    <t>Командировочные расходы</t>
  </si>
  <si>
    <t>Участие в конференции</t>
  </si>
  <si>
    <t>Оплата полиграфической продукции</t>
  </si>
  <si>
    <t>Софинанс</t>
  </si>
  <si>
    <t>Оплата анализов нянь, лекарств и средств гигиены</t>
  </si>
  <si>
    <t>Покупка нужностей (питание,подгузники и пр.)</t>
  </si>
  <si>
    <t>аренда, коммунальные расходы</t>
  </si>
  <si>
    <r>
      <t>содержание</t>
    </r>
    <r>
      <rPr>
        <sz val="12"/>
        <color rgb="FF006FC0"/>
        <rFont val="Times New Roman"/>
        <family val="1"/>
        <charset val="204"/>
      </rPr>
      <t>, расходники</t>
    </r>
  </si>
  <si>
    <t>занятия в центре развития и творчества</t>
  </si>
  <si>
    <t>содержание, расходники</t>
  </si>
  <si>
    <t>оплата работы сотрудников</t>
  </si>
  <si>
    <t>Консультация офтальмолога</t>
  </si>
  <si>
    <t>Анна К.</t>
  </si>
  <si>
    <t>Операция</t>
  </si>
  <si>
    <t>Николай 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</si>
</sst>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528135"/>
      <name val="Times New Roman"/>
      <family val="1"/>
      <charset val="204"/>
    </font>
    <font>
      <b/>
      <sz val="14"/>
      <color theme="5" tint="-0.249977111117893"/>
      <name val="Times New Roman"/>
      <family val="1"/>
      <charset val="204"/>
    </font>
    <font>
      <sz val="12"/>
      <color rgb="FF528135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2"/>
      <color rgb="FF006FC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1"/>
      <color theme="8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3" fontId="2" fillId="0" borderId="0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43" fontId="2" fillId="0" borderId="0" xfId="1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43" fontId="2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justify" vertical="center" wrapText="1"/>
    </xf>
    <xf numFmtId="43" fontId="12" fillId="0" borderId="0" xfId="1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6"/>
  <sheetViews>
    <sheetView tabSelected="1" workbookViewId="0">
      <selection activeCell="A28" sqref="A28"/>
    </sheetView>
  </sheetViews>
  <sheetFormatPr defaultRowHeight="15" x14ac:dyDescent="0.25"/>
  <cols>
    <col min="1" max="1" width="45.140625" style="13" customWidth="1"/>
    <col min="2" max="2" width="15.5703125" style="13" customWidth="1"/>
    <col min="3" max="3" width="15.42578125" style="10" customWidth="1"/>
  </cols>
  <sheetData>
    <row r="1" spans="1:3" ht="29.25" customHeight="1" x14ac:dyDescent="0.25">
      <c r="A1" s="17" t="s">
        <v>0</v>
      </c>
      <c r="B1" s="17"/>
      <c r="C1" s="17"/>
    </row>
    <row r="2" spans="1:3" ht="15.75" x14ac:dyDescent="0.25">
      <c r="A2" s="7" t="s">
        <v>1</v>
      </c>
      <c r="B2" s="15">
        <v>16000</v>
      </c>
      <c r="C2" s="15"/>
    </row>
    <row r="3" spans="1:3" ht="15.75" x14ac:dyDescent="0.25">
      <c r="A3" s="7" t="s">
        <v>2</v>
      </c>
      <c r="B3" s="15">
        <f>(534950.68+25220)*1.202</f>
        <v>673325.15736000007</v>
      </c>
      <c r="C3" s="15"/>
    </row>
    <row r="4" spans="1:3" ht="15.75" x14ac:dyDescent="0.25">
      <c r="A4" s="7" t="s">
        <v>3</v>
      </c>
      <c r="B4" s="15">
        <v>11000</v>
      </c>
      <c r="C4" s="15"/>
    </row>
    <row r="5" spans="1:3" ht="15.75" x14ac:dyDescent="0.25">
      <c r="A5" s="7" t="s">
        <v>4</v>
      </c>
      <c r="B5" s="15">
        <f>3447</f>
        <v>3447</v>
      </c>
      <c r="C5" s="15"/>
    </row>
    <row r="6" spans="1:3" ht="31.5" x14ac:dyDescent="0.25">
      <c r="A6" s="7" t="s">
        <v>56</v>
      </c>
      <c r="B6" s="15">
        <v>1160</v>
      </c>
      <c r="C6" s="15"/>
    </row>
    <row r="7" spans="1:3" ht="15.75" x14ac:dyDescent="0.25">
      <c r="A7" s="7" t="s">
        <v>57</v>
      </c>
      <c r="B7" s="15"/>
      <c r="C7" s="15"/>
    </row>
    <row r="8" spans="1:3" ht="15.75" x14ac:dyDescent="0.25">
      <c r="A8" s="7" t="s">
        <v>5</v>
      </c>
      <c r="B8" s="15">
        <f>4291</f>
        <v>4291</v>
      </c>
      <c r="C8" s="15"/>
    </row>
    <row r="9" spans="1:3" ht="15.75" x14ac:dyDescent="0.25">
      <c r="A9" s="7" t="s">
        <v>36</v>
      </c>
      <c r="B9" s="15">
        <f>1500+799</f>
        <v>2299</v>
      </c>
      <c r="C9" s="15"/>
    </row>
    <row r="10" spans="1:3" ht="15.75" x14ac:dyDescent="0.25">
      <c r="A10" s="7" t="s">
        <v>46</v>
      </c>
      <c r="B10" s="15">
        <f>22800+4000</f>
        <v>26800</v>
      </c>
      <c r="C10" s="15"/>
    </row>
    <row r="11" spans="1:3" ht="15.75" x14ac:dyDescent="0.25">
      <c r="A11" s="8" t="s">
        <v>6</v>
      </c>
      <c r="B11" s="15">
        <f>10000+25738.8</f>
        <v>35738.800000000003</v>
      </c>
      <c r="C11" s="15"/>
    </row>
    <row r="12" spans="1:3" ht="15.75" x14ac:dyDescent="0.25">
      <c r="A12" s="8" t="s">
        <v>7</v>
      </c>
      <c r="B12" s="15">
        <f>180</f>
        <v>180</v>
      </c>
      <c r="C12" s="15"/>
    </row>
    <row r="13" spans="1:3" ht="30" customHeight="1" x14ac:dyDescent="0.25">
      <c r="A13" s="8" t="s">
        <v>47</v>
      </c>
      <c r="B13" s="15">
        <f>2600</f>
        <v>2600</v>
      </c>
      <c r="C13" s="15"/>
    </row>
    <row r="14" spans="1:3" ht="25.5" customHeight="1" x14ac:dyDescent="0.25">
      <c r="A14" s="8" t="s">
        <v>58</v>
      </c>
      <c r="B14" s="15">
        <f>21600</f>
        <v>21600</v>
      </c>
      <c r="C14" s="15"/>
    </row>
    <row r="15" spans="1:3" ht="25.5" customHeight="1" x14ac:dyDescent="0.25">
      <c r="A15" s="8" t="s">
        <v>59</v>
      </c>
      <c r="B15" s="15">
        <f>3300+960</f>
        <v>4260</v>
      </c>
      <c r="C15" s="15"/>
    </row>
    <row r="16" spans="1:3" ht="34.5" customHeight="1" x14ac:dyDescent="0.25">
      <c r="A16" s="17"/>
      <c r="B16" s="17"/>
    </row>
    <row r="17" spans="1:3" ht="18.75" x14ac:dyDescent="0.25">
      <c r="A17" s="19" t="s">
        <v>8</v>
      </c>
      <c r="B17" s="19"/>
      <c r="C17" s="19"/>
    </row>
    <row r="18" spans="1:3" ht="26.25" customHeight="1" x14ac:dyDescent="0.25">
      <c r="A18" s="17" t="s">
        <v>9</v>
      </c>
      <c r="B18" s="17"/>
      <c r="C18" s="17"/>
    </row>
    <row r="19" spans="1:3" s="4" customFormat="1" ht="25.5" customHeight="1" x14ac:dyDescent="0.25">
      <c r="A19" s="6"/>
      <c r="B19" s="11" t="s">
        <v>35</v>
      </c>
      <c r="C19" s="11" t="s">
        <v>60</v>
      </c>
    </row>
    <row r="20" spans="1:3" ht="30.75" customHeight="1" x14ac:dyDescent="0.25">
      <c r="A20" s="7" t="s">
        <v>10</v>
      </c>
      <c r="B20" s="12">
        <f>335000*1.2+335000</f>
        <v>737000</v>
      </c>
      <c r="C20" s="12">
        <f>586000+335000</f>
        <v>921000</v>
      </c>
    </row>
    <row r="21" spans="1:3" ht="26.25" customHeight="1" x14ac:dyDescent="0.25">
      <c r="A21" s="7" t="s">
        <v>11</v>
      </c>
      <c r="B21" s="12">
        <f>(46000+34500)*1.2</f>
        <v>96600</v>
      </c>
      <c r="C21" s="12">
        <f>230766*1.2</f>
        <v>276919.2</v>
      </c>
    </row>
    <row r="22" spans="1:3" ht="31.5" x14ac:dyDescent="0.25">
      <c r="A22" s="7" t="s">
        <v>61</v>
      </c>
      <c r="B22" s="12"/>
      <c r="C22" s="12">
        <f>2087</f>
        <v>2087</v>
      </c>
    </row>
    <row r="23" spans="1:3" ht="31.5" x14ac:dyDescent="0.25">
      <c r="A23" s="7" t="s">
        <v>62</v>
      </c>
      <c r="B23" s="12"/>
      <c r="C23" s="12">
        <f>4000</f>
        <v>4000</v>
      </c>
    </row>
    <row r="24" spans="1:3" ht="15.75" x14ac:dyDescent="0.25">
      <c r="A24" s="7" t="s">
        <v>12</v>
      </c>
      <c r="B24" s="12"/>
      <c r="C24" s="12">
        <v>10501.97</v>
      </c>
    </row>
    <row r="25" spans="1:3" ht="15.75" x14ac:dyDescent="0.25">
      <c r="A25" s="7"/>
      <c r="B25" s="12"/>
      <c r="C25" s="12"/>
    </row>
    <row r="27" spans="1:3" ht="26.25" customHeight="1" x14ac:dyDescent="0.25">
      <c r="A27" s="17" t="s">
        <v>45</v>
      </c>
      <c r="B27" s="17"/>
      <c r="C27" s="17"/>
    </row>
    <row r="28" spans="1:3" ht="15.75" x14ac:dyDescent="0.25">
      <c r="A28" s="7" t="s">
        <v>63</v>
      </c>
      <c r="B28" s="15">
        <v>18602</v>
      </c>
      <c r="C28" s="15"/>
    </row>
    <row r="29" spans="1:3" ht="15.75" x14ac:dyDescent="0.25">
      <c r="A29" s="7" t="s">
        <v>64</v>
      </c>
      <c r="B29" s="15">
        <f>3900+47753+35549</f>
        <v>87202</v>
      </c>
      <c r="C29" s="15"/>
    </row>
    <row r="30" spans="1:3" ht="15.75" x14ac:dyDescent="0.25">
      <c r="A30" s="7" t="s">
        <v>65</v>
      </c>
      <c r="B30" s="15"/>
      <c r="C30" s="15"/>
    </row>
    <row r="32" spans="1:3" ht="15.75" x14ac:dyDescent="0.25">
      <c r="A32" s="17" t="s">
        <v>39</v>
      </c>
      <c r="B32" s="17"/>
      <c r="C32" s="17"/>
    </row>
    <row r="33" spans="1:3" ht="15.75" x14ac:dyDescent="0.25">
      <c r="A33" s="6"/>
      <c r="B33" s="6"/>
      <c r="C33" s="6"/>
    </row>
    <row r="34" spans="1:3" ht="15.75" x14ac:dyDescent="0.25">
      <c r="A34" s="7" t="s">
        <v>66</v>
      </c>
      <c r="B34" s="15"/>
      <c r="C34" s="15"/>
    </row>
    <row r="35" spans="1:3" ht="15.75" x14ac:dyDescent="0.25">
      <c r="A35" s="7" t="s">
        <v>67</v>
      </c>
      <c r="B35" s="15">
        <f>58600*1.2</f>
        <v>70320</v>
      </c>
      <c r="C35" s="15"/>
    </row>
    <row r="36" spans="1:3" ht="15.75" x14ac:dyDescent="0.25">
      <c r="A36" s="7"/>
      <c r="B36" s="5"/>
      <c r="C36" s="5"/>
    </row>
    <row r="37" spans="1:3" ht="15.75" x14ac:dyDescent="0.25">
      <c r="A37" s="17" t="s">
        <v>13</v>
      </c>
      <c r="B37" s="17"/>
      <c r="C37" s="17"/>
    </row>
    <row r="38" spans="1:3" ht="15.75" x14ac:dyDescent="0.25">
      <c r="A38" s="7" t="s">
        <v>14</v>
      </c>
      <c r="B38" s="15">
        <f>(75516+117723.68)*1.202</f>
        <v>232274.09535999998</v>
      </c>
      <c r="C38" s="15"/>
    </row>
    <row r="39" spans="1:3" ht="47.25" x14ac:dyDescent="0.25">
      <c r="A39" s="7" t="s">
        <v>15</v>
      </c>
      <c r="B39" s="15">
        <f>19800+22289+13060</f>
        <v>55149</v>
      </c>
      <c r="C39" s="15"/>
    </row>
    <row r="40" spans="1:3" ht="63" x14ac:dyDescent="0.25">
      <c r="A40" s="7" t="s">
        <v>16</v>
      </c>
      <c r="B40" s="15">
        <v>29709.9</v>
      </c>
      <c r="C40" s="15"/>
    </row>
    <row r="42" spans="1:3" ht="27.75" customHeight="1" x14ac:dyDescent="0.25">
      <c r="A42" s="17" t="s">
        <v>17</v>
      </c>
      <c r="B42" s="17"/>
      <c r="C42" s="17"/>
    </row>
    <row r="43" spans="1:3" ht="15.75" x14ac:dyDescent="0.25">
      <c r="A43" s="7" t="s">
        <v>14</v>
      </c>
      <c r="B43" s="15">
        <f>(75518+164631.58)*1.202+122000*1.2</f>
        <v>435059.79515999998</v>
      </c>
      <c r="C43" s="15"/>
    </row>
    <row r="44" spans="1:3" ht="15.75" x14ac:dyDescent="0.25">
      <c r="A44" s="7" t="s">
        <v>48</v>
      </c>
      <c r="B44" s="15"/>
      <c r="C44" s="15"/>
    </row>
    <row r="45" spans="1:3" ht="15.75" x14ac:dyDescent="0.25">
      <c r="A45" s="7" t="s">
        <v>49</v>
      </c>
      <c r="B45" s="15">
        <f>875</f>
        <v>875</v>
      </c>
      <c r="C45" s="15"/>
    </row>
    <row r="46" spans="1:3" ht="21" customHeight="1" x14ac:dyDescent="0.25">
      <c r="A46" s="7" t="s">
        <v>50</v>
      </c>
      <c r="B46" s="15"/>
      <c r="C46" s="15"/>
    </row>
    <row r="47" spans="1:3" ht="15.75" x14ac:dyDescent="0.25">
      <c r="A47" s="9"/>
      <c r="B47" s="15"/>
      <c r="C47" s="15"/>
    </row>
    <row r="48" spans="1:3" ht="31.5" x14ac:dyDescent="0.25">
      <c r="A48" s="1" t="s">
        <v>18</v>
      </c>
      <c r="B48" s="15">
        <f>15000*1.202+88509*1.2</f>
        <v>124240.8</v>
      </c>
      <c r="C48" s="15"/>
    </row>
    <row r="49" spans="1:3" ht="15.75" x14ac:dyDescent="0.25">
      <c r="A49" s="1"/>
      <c r="B49" s="5"/>
      <c r="C49" s="5"/>
    </row>
    <row r="50" spans="1:3" ht="15.75" x14ac:dyDescent="0.25">
      <c r="A50" s="2" t="s">
        <v>19</v>
      </c>
      <c r="B50" s="20"/>
      <c r="C50" s="20"/>
    </row>
    <row r="51" spans="1:3" ht="15.75" x14ac:dyDescent="0.25">
      <c r="A51" s="14" t="s">
        <v>20</v>
      </c>
      <c r="B51" s="15">
        <v>61600</v>
      </c>
      <c r="C51" s="15"/>
    </row>
    <row r="52" spans="1:3" ht="15.75" x14ac:dyDescent="0.25">
      <c r="A52" s="14" t="s">
        <v>21</v>
      </c>
      <c r="B52" s="15">
        <v>5437</v>
      </c>
      <c r="C52" s="15"/>
    </row>
    <row r="53" spans="1:3" ht="15.75" x14ac:dyDescent="0.25">
      <c r="A53" s="14" t="s">
        <v>68</v>
      </c>
      <c r="B53" s="15"/>
      <c r="C53" s="15"/>
    </row>
    <row r="54" spans="1:3" ht="15.75" x14ac:dyDescent="0.25">
      <c r="A54" s="14" t="s">
        <v>22</v>
      </c>
      <c r="B54" s="15">
        <v>7242.8</v>
      </c>
      <c r="C54" s="15"/>
    </row>
    <row r="55" spans="1:3" ht="15.75" x14ac:dyDescent="0.25">
      <c r="A55" s="2" t="s">
        <v>23</v>
      </c>
      <c r="B55" s="18"/>
      <c r="C55" s="18"/>
    </row>
    <row r="56" spans="1:3" ht="15.75" x14ac:dyDescent="0.25">
      <c r="A56" s="14" t="s">
        <v>20</v>
      </c>
      <c r="B56" s="15">
        <v>61600</v>
      </c>
      <c r="C56" s="15"/>
    </row>
    <row r="57" spans="1:3" ht="15.75" x14ac:dyDescent="0.25">
      <c r="A57" s="14" t="s">
        <v>21</v>
      </c>
      <c r="B57" s="15">
        <v>4224</v>
      </c>
      <c r="C57" s="15"/>
    </row>
    <row r="58" spans="1:3" ht="15.75" x14ac:dyDescent="0.25">
      <c r="A58" s="14" t="s">
        <v>22</v>
      </c>
      <c r="B58" s="15">
        <v>9017.4</v>
      </c>
      <c r="C58" s="15"/>
    </row>
    <row r="59" spans="1:3" ht="15.75" x14ac:dyDescent="0.25">
      <c r="A59" s="2" t="s">
        <v>24</v>
      </c>
      <c r="B59" s="18"/>
      <c r="C59" s="18"/>
    </row>
    <row r="60" spans="1:3" ht="15.75" x14ac:dyDescent="0.25">
      <c r="A60" s="14" t="s">
        <v>21</v>
      </c>
      <c r="B60" s="15"/>
      <c r="C60" s="15"/>
    </row>
    <row r="61" spans="1:3" ht="15.75" x14ac:dyDescent="0.25">
      <c r="A61" s="14" t="s">
        <v>20</v>
      </c>
      <c r="B61" s="15">
        <v>61600</v>
      </c>
      <c r="C61" s="15"/>
    </row>
    <row r="62" spans="1:3" ht="15.75" x14ac:dyDescent="0.25">
      <c r="A62" s="14" t="s">
        <v>22</v>
      </c>
      <c r="B62" s="15">
        <v>7524</v>
      </c>
      <c r="C62" s="15"/>
    </row>
    <row r="63" spans="1:3" ht="26.25" customHeight="1" x14ac:dyDescent="0.25">
      <c r="A63" s="2" t="s">
        <v>51</v>
      </c>
      <c r="B63" s="5"/>
      <c r="C63" s="5"/>
    </row>
    <row r="64" spans="1:3" ht="15.75" x14ac:dyDescent="0.25">
      <c r="A64" s="14" t="s">
        <v>20</v>
      </c>
      <c r="B64" s="15">
        <v>61600</v>
      </c>
      <c r="C64" s="15"/>
    </row>
    <row r="65" spans="1:3" ht="15.75" x14ac:dyDescent="0.25">
      <c r="A65" s="14" t="s">
        <v>21</v>
      </c>
      <c r="B65" s="15">
        <v>1747</v>
      </c>
      <c r="C65" s="15"/>
    </row>
    <row r="66" spans="1:3" ht="26.25" customHeight="1" x14ac:dyDescent="0.25">
      <c r="A66" s="2" t="s">
        <v>52</v>
      </c>
      <c r="B66" s="5"/>
      <c r="C66" s="5"/>
    </row>
    <row r="67" spans="1:3" ht="15.75" x14ac:dyDescent="0.25">
      <c r="A67" s="14" t="s">
        <v>21</v>
      </c>
      <c r="B67" s="15">
        <v>9091</v>
      </c>
      <c r="C67" s="15"/>
    </row>
    <row r="68" spans="1:3" ht="15.75" x14ac:dyDescent="0.25">
      <c r="A68" s="14" t="s">
        <v>20</v>
      </c>
      <c r="B68" s="15">
        <v>57200</v>
      </c>
      <c r="C68" s="15"/>
    </row>
    <row r="69" spans="1:3" ht="15.75" x14ac:dyDescent="0.25">
      <c r="A69" s="14" t="s">
        <v>22</v>
      </c>
      <c r="B69" s="15">
        <f>8719.4+66438</f>
        <v>75157.399999999994</v>
      </c>
      <c r="C69" s="15"/>
    </row>
    <row r="70" spans="1:3" ht="15.75" x14ac:dyDescent="0.25">
      <c r="A70" s="2" t="s">
        <v>69</v>
      </c>
      <c r="B70" s="5"/>
      <c r="C70" s="5"/>
    </row>
    <row r="71" spans="1:3" ht="15.75" x14ac:dyDescent="0.25">
      <c r="A71" s="14" t="s">
        <v>20</v>
      </c>
      <c r="B71" s="15">
        <v>26400</v>
      </c>
      <c r="C71" s="15"/>
    </row>
    <row r="72" spans="1:3" ht="15.75" x14ac:dyDescent="0.25">
      <c r="A72" s="14" t="s">
        <v>22</v>
      </c>
      <c r="B72" s="5"/>
      <c r="C72" s="5">
        <v>5093.3999999999996</v>
      </c>
    </row>
    <row r="73" spans="1:3" ht="15.75" x14ac:dyDescent="0.25">
      <c r="A73" s="14" t="s">
        <v>44</v>
      </c>
      <c r="B73" s="15">
        <f>24143+21048</f>
        <v>45191</v>
      </c>
      <c r="C73" s="15"/>
    </row>
    <row r="74" spans="1:3" ht="15.75" x14ac:dyDescent="0.25">
      <c r="A74" s="2" t="s">
        <v>25</v>
      </c>
      <c r="B74" s="18"/>
      <c r="C74" s="18"/>
    </row>
    <row r="75" spans="1:3" ht="15.75" customHeight="1" x14ac:dyDescent="0.25">
      <c r="A75" s="14" t="s">
        <v>20</v>
      </c>
      <c r="B75" s="15">
        <v>61600</v>
      </c>
      <c r="C75" s="15"/>
    </row>
    <row r="76" spans="1:3" ht="15.75" customHeight="1" x14ac:dyDescent="0.25">
      <c r="A76" s="14" t="s">
        <v>22</v>
      </c>
      <c r="B76" s="15">
        <v>6124.8</v>
      </c>
      <c r="C76" s="15"/>
    </row>
    <row r="77" spans="1:3" ht="15.75" x14ac:dyDescent="0.25">
      <c r="A77" s="14" t="s">
        <v>21</v>
      </c>
      <c r="B77" s="15">
        <v>7954</v>
      </c>
      <c r="C77" s="15"/>
    </row>
    <row r="78" spans="1:3" ht="15.75" x14ac:dyDescent="0.25">
      <c r="A78" s="2" t="s">
        <v>26</v>
      </c>
      <c r="B78" s="18"/>
      <c r="C78" s="18"/>
    </row>
    <row r="79" spans="1:3" ht="15.75" x14ac:dyDescent="0.25">
      <c r="A79" s="14" t="s">
        <v>27</v>
      </c>
      <c r="B79" s="15">
        <v>61600</v>
      </c>
      <c r="C79" s="15"/>
    </row>
    <row r="80" spans="1:3" ht="15.75" x14ac:dyDescent="0.25">
      <c r="A80" s="14" t="s">
        <v>22</v>
      </c>
      <c r="B80" s="15">
        <v>9614.1</v>
      </c>
      <c r="C80" s="15"/>
    </row>
    <row r="81" spans="1:3" ht="15.75" x14ac:dyDescent="0.25">
      <c r="A81" s="14" t="s">
        <v>21</v>
      </c>
      <c r="B81" s="15">
        <v>6107</v>
      </c>
      <c r="C81" s="15"/>
    </row>
    <row r="82" spans="1:3" ht="15.75" x14ac:dyDescent="0.25">
      <c r="A82" s="2" t="s">
        <v>28</v>
      </c>
      <c r="B82" s="18"/>
      <c r="C82" s="18"/>
    </row>
    <row r="83" spans="1:3" ht="15.75" x14ac:dyDescent="0.25">
      <c r="A83" s="14" t="s">
        <v>21</v>
      </c>
      <c r="B83" s="15">
        <v>547</v>
      </c>
      <c r="C83" s="15"/>
    </row>
    <row r="84" spans="1:3" ht="15.75" x14ac:dyDescent="0.25">
      <c r="A84" s="14" t="s">
        <v>20</v>
      </c>
      <c r="B84" s="15">
        <v>61600</v>
      </c>
      <c r="C84" s="15"/>
    </row>
    <row r="85" spans="1:3" ht="15.75" x14ac:dyDescent="0.25">
      <c r="A85" s="14" t="s">
        <v>40</v>
      </c>
      <c r="B85" s="15">
        <v>6994.8</v>
      </c>
      <c r="C85" s="15"/>
    </row>
    <row r="86" spans="1:3" ht="15.75" x14ac:dyDescent="0.25">
      <c r="A86" s="2" t="s">
        <v>42</v>
      </c>
      <c r="B86" s="16"/>
      <c r="C86" s="16"/>
    </row>
    <row r="87" spans="1:3" ht="15.75" x14ac:dyDescent="0.25">
      <c r="A87" s="14" t="s">
        <v>20</v>
      </c>
      <c r="B87" s="15">
        <v>30800</v>
      </c>
      <c r="C87" s="15"/>
    </row>
    <row r="88" spans="1:3" ht="15.75" x14ac:dyDescent="0.25">
      <c r="A88" s="14" t="s">
        <v>40</v>
      </c>
      <c r="B88" s="15">
        <v>6105.6</v>
      </c>
      <c r="C88" s="15"/>
    </row>
    <row r="89" spans="1:3" ht="15.75" x14ac:dyDescent="0.25">
      <c r="A89" s="14" t="s">
        <v>21</v>
      </c>
      <c r="B89" s="15">
        <v>7137</v>
      </c>
      <c r="C89" s="15"/>
    </row>
    <row r="90" spans="1:3" ht="15.75" x14ac:dyDescent="0.25">
      <c r="A90" s="3" t="s">
        <v>43</v>
      </c>
      <c r="B90" s="15"/>
      <c r="C90" s="15"/>
    </row>
    <row r="91" spans="1:3" ht="15.75" x14ac:dyDescent="0.25">
      <c r="A91" s="14" t="s">
        <v>29</v>
      </c>
      <c r="B91" s="15">
        <v>61600</v>
      </c>
      <c r="C91" s="15"/>
    </row>
    <row r="92" spans="1:3" ht="15.75" x14ac:dyDescent="0.25">
      <c r="A92" s="14" t="s">
        <v>21</v>
      </c>
      <c r="B92" s="15">
        <v>22988</v>
      </c>
      <c r="C92" s="15"/>
    </row>
    <row r="93" spans="1:3" ht="15.75" x14ac:dyDescent="0.25">
      <c r="A93" s="14" t="s">
        <v>22</v>
      </c>
      <c r="B93" s="15">
        <v>7264.2</v>
      </c>
      <c r="C93" s="15"/>
    </row>
    <row r="94" spans="1:3" ht="15.75" x14ac:dyDescent="0.25">
      <c r="A94" s="3" t="s">
        <v>30</v>
      </c>
      <c r="B94" s="18"/>
      <c r="C94" s="18"/>
    </row>
    <row r="95" spans="1:3" ht="15.75" x14ac:dyDescent="0.25">
      <c r="A95" s="14" t="s">
        <v>20</v>
      </c>
      <c r="B95" s="15">
        <v>61600</v>
      </c>
      <c r="C95" s="15"/>
    </row>
    <row r="96" spans="1:3" ht="15.75" x14ac:dyDescent="0.25">
      <c r="A96" s="14" t="s">
        <v>21</v>
      </c>
      <c r="B96" s="15">
        <v>3555</v>
      </c>
      <c r="C96" s="15"/>
    </row>
    <row r="97" spans="1:3" ht="15.75" customHeight="1" x14ac:dyDescent="0.25">
      <c r="A97" s="14" t="s">
        <v>22</v>
      </c>
      <c r="B97" s="15">
        <v>8405.4</v>
      </c>
      <c r="C97" s="15"/>
    </row>
    <row r="98" spans="1:3" ht="15.75" x14ac:dyDescent="0.25">
      <c r="A98" s="3" t="s">
        <v>37</v>
      </c>
      <c r="B98" s="5"/>
      <c r="C98" s="5"/>
    </row>
    <row r="99" spans="1:3" ht="25.5" customHeight="1" x14ac:dyDescent="0.25">
      <c r="A99" s="14" t="s">
        <v>20</v>
      </c>
      <c r="B99" s="15">
        <v>61600</v>
      </c>
      <c r="C99" s="15"/>
    </row>
    <row r="100" spans="1:3" ht="15.75" x14ac:dyDescent="0.25">
      <c r="A100" s="14" t="s">
        <v>22</v>
      </c>
      <c r="B100" s="15">
        <v>23233.599999999999</v>
      </c>
      <c r="C100" s="15"/>
    </row>
    <row r="101" spans="1:3" ht="15.75" x14ac:dyDescent="0.25">
      <c r="A101" s="14" t="s">
        <v>21</v>
      </c>
      <c r="B101" s="15">
        <v>23687</v>
      </c>
      <c r="C101" s="15"/>
    </row>
    <row r="102" spans="1:3" ht="15.75" x14ac:dyDescent="0.25">
      <c r="A102" s="14" t="s">
        <v>44</v>
      </c>
      <c r="B102" s="15">
        <f>1957+16873</f>
        <v>18830</v>
      </c>
      <c r="C102" s="15"/>
    </row>
    <row r="103" spans="1:3" ht="15.75" x14ac:dyDescent="0.25">
      <c r="A103" s="14" t="s">
        <v>70</v>
      </c>
      <c r="B103" s="15">
        <v>189300</v>
      </c>
      <c r="C103" s="15"/>
    </row>
    <row r="104" spans="1:3" ht="15.75" x14ac:dyDescent="0.25">
      <c r="A104" s="3" t="s">
        <v>53</v>
      </c>
      <c r="B104" s="5"/>
      <c r="C104" s="5"/>
    </row>
    <row r="105" spans="1:3" ht="15.75" x14ac:dyDescent="0.25">
      <c r="A105" s="14" t="s">
        <v>44</v>
      </c>
      <c r="B105" s="15"/>
      <c r="C105" s="15"/>
    </row>
    <row r="106" spans="1:3" ht="15.75" x14ac:dyDescent="0.25">
      <c r="A106" s="14" t="s">
        <v>20</v>
      </c>
      <c r="B106" s="15">
        <v>61600</v>
      </c>
      <c r="C106" s="15"/>
    </row>
    <row r="107" spans="1:3" ht="15.75" customHeight="1" x14ac:dyDescent="0.25">
      <c r="A107" s="14" t="s">
        <v>21</v>
      </c>
      <c r="B107" s="15"/>
      <c r="C107" s="15"/>
    </row>
    <row r="108" spans="1:3" ht="15.75" x14ac:dyDescent="0.25">
      <c r="A108" s="14" t="s">
        <v>22</v>
      </c>
      <c r="B108" s="15">
        <v>4857.6000000000004</v>
      </c>
      <c r="C108" s="15"/>
    </row>
    <row r="109" spans="1:3" ht="15.75" x14ac:dyDescent="0.25">
      <c r="A109" s="3" t="s">
        <v>54</v>
      </c>
      <c r="B109" s="5"/>
      <c r="C109" s="5"/>
    </row>
    <row r="110" spans="1:3" ht="15.75" x14ac:dyDescent="0.25">
      <c r="A110" s="14" t="s">
        <v>21</v>
      </c>
      <c r="B110" s="15">
        <v>3412.9</v>
      </c>
      <c r="C110" s="15"/>
    </row>
    <row r="111" spans="1:3" ht="15.75" x14ac:dyDescent="0.25">
      <c r="A111" s="14" t="s">
        <v>20</v>
      </c>
      <c r="B111" s="15">
        <v>57200</v>
      </c>
      <c r="C111" s="15"/>
    </row>
    <row r="112" spans="1:3" ht="15.75" x14ac:dyDescent="0.25">
      <c r="A112" s="14" t="s">
        <v>22</v>
      </c>
      <c r="B112" s="5"/>
      <c r="C112" s="5">
        <v>6020</v>
      </c>
    </row>
    <row r="113" spans="1:3" ht="15.75" x14ac:dyDescent="0.25">
      <c r="A113" s="3" t="s">
        <v>71</v>
      </c>
      <c r="B113" s="5"/>
      <c r="C113" s="5"/>
    </row>
    <row r="114" spans="1:3" ht="15.75" x14ac:dyDescent="0.25">
      <c r="A114" s="14" t="s">
        <v>20</v>
      </c>
      <c r="B114" s="15">
        <v>28600</v>
      </c>
      <c r="C114" s="15"/>
    </row>
    <row r="115" spans="1:3" ht="15.75" x14ac:dyDescent="0.25">
      <c r="A115" s="14" t="s">
        <v>22</v>
      </c>
      <c r="B115" s="5"/>
      <c r="C115" s="5">
        <v>6683.8</v>
      </c>
    </row>
    <row r="116" spans="1:3" ht="15.75" x14ac:dyDescent="0.25">
      <c r="A116" s="3" t="s">
        <v>55</v>
      </c>
      <c r="B116" s="5"/>
      <c r="C116" s="5"/>
    </row>
    <row r="117" spans="1:3" ht="15.75" x14ac:dyDescent="0.25">
      <c r="A117" s="14" t="s">
        <v>44</v>
      </c>
      <c r="B117" s="15"/>
      <c r="C117" s="15"/>
    </row>
    <row r="118" spans="1:3" ht="15.75" x14ac:dyDescent="0.25">
      <c r="A118" s="14" t="s">
        <v>20</v>
      </c>
      <c r="B118" s="15">
        <v>61600</v>
      </c>
      <c r="C118" s="15"/>
    </row>
    <row r="119" spans="1:3" ht="15.75" x14ac:dyDescent="0.25">
      <c r="A119" s="14" t="s">
        <v>21</v>
      </c>
      <c r="B119" s="15"/>
      <c r="C119" s="15"/>
    </row>
    <row r="120" spans="1:3" ht="15.75" x14ac:dyDescent="0.25">
      <c r="A120" s="14" t="s">
        <v>40</v>
      </c>
      <c r="B120" s="15">
        <v>6170.2</v>
      </c>
      <c r="C120" s="15"/>
    </row>
    <row r="121" spans="1:3" ht="15.75" x14ac:dyDescent="0.25">
      <c r="A121" s="2" t="s">
        <v>38</v>
      </c>
      <c r="B121" s="5"/>
      <c r="C121" s="5"/>
    </row>
    <row r="122" spans="1:3" ht="15.75" x14ac:dyDescent="0.25">
      <c r="A122" s="14" t="s">
        <v>31</v>
      </c>
      <c r="B122" s="15">
        <v>61600</v>
      </c>
      <c r="C122" s="15"/>
    </row>
    <row r="123" spans="1:3" ht="15.75" x14ac:dyDescent="0.25">
      <c r="A123" s="14" t="s">
        <v>21</v>
      </c>
      <c r="B123" s="15">
        <v>3206</v>
      </c>
      <c r="C123" s="15"/>
    </row>
    <row r="124" spans="1:3" ht="15.75" x14ac:dyDescent="0.25">
      <c r="A124" s="2" t="s">
        <v>32</v>
      </c>
      <c r="B124" s="15"/>
      <c r="C124" s="15"/>
    </row>
    <row r="125" spans="1:3" ht="15.75" x14ac:dyDescent="0.25">
      <c r="A125" s="14" t="s">
        <v>31</v>
      </c>
      <c r="B125" s="15">
        <v>61600</v>
      </c>
      <c r="C125" s="15"/>
    </row>
    <row r="126" spans="1:3" ht="15.75" x14ac:dyDescent="0.25">
      <c r="A126" s="14" t="s">
        <v>33</v>
      </c>
      <c r="B126" s="15">
        <v>12265</v>
      </c>
      <c r="C126" s="15"/>
    </row>
    <row r="127" spans="1:3" ht="15.75" x14ac:dyDescent="0.25">
      <c r="A127" s="14" t="s">
        <v>22</v>
      </c>
      <c r="B127" s="15">
        <v>8814.9</v>
      </c>
      <c r="C127" s="15"/>
    </row>
    <row r="128" spans="1:3" ht="15.75" x14ac:dyDescent="0.25">
      <c r="A128" s="2" t="s">
        <v>34</v>
      </c>
      <c r="B128" s="15"/>
      <c r="C128" s="15"/>
    </row>
    <row r="129" spans="1:3" ht="15.75" x14ac:dyDescent="0.25">
      <c r="A129" s="14" t="s">
        <v>31</v>
      </c>
      <c r="B129" s="15">
        <v>61200</v>
      </c>
      <c r="C129" s="15"/>
    </row>
    <row r="130" spans="1:3" ht="15.75" x14ac:dyDescent="0.25">
      <c r="A130" s="14" t="s">
        <v>33</v>
      </c>
      <c r="B130" s="15"/>
      <c r="C130" s="15"/>
    </row>
    <row r="131" spans="1:3" ht="15.75" x14ac:dyDescent="0.25">
      <c r="A131" s="14" t="s">
        <v>22</v>
      </c>
      <c r="B131" s="15">
        <v>4287</v>
      </c>
      <c r="C131" s="15"/>
    </row>
    <row r="132" spans="1:3" ht="15.75" x14ac:dyDescent="0.25">
      <c r="A132" s="3" t="s">
        <v>41</v>
      </c>
      <c r="B132" s="5"/>
      <c r="C132" s="5"/>
    </row>
    <row r="133" spans="1:3" ht="15.75" x14ac:dyDescent="0.25">
      <c r="A133" s="14" t="s">
        <v>20</v>
      </c>
      <c r="B133" s="15">
        <v>61600</v>
      </c>
      <c r="C133" s="15"/>
    </row>
    <row r="134" spans="1:3" ht="15.75" x14ac:dyDescent="0.25">
      <c r="A134" s="14" t="s">
        <v>21</v>
      </c>
      <c r="B134" s="15">
        <v>15724</v>
      </c>
      <c r="C134" s="15"/>
    </row>
    <row r="136" spans="1:3" ht="15.75" x14ac:dyDescent="0.25">
      <c r="A136" s="21"/>
      <c r="B136" s="22"/>
    </row>
  </sheetData>
  <mergeCells count="108">
    <mergeCell ref="B129:C129"/>
    <mergeCell ref="B130:C130"/>
    <mergeCell ref="B131:C131"/>
    <mergeCell ref="B133:C133"/>
    <mergeCell ref="B134:C134"/>
    <mergeCell ref="B124:C124"/>
    <mergeCell ref="B125:C125"/>
    <mergeCell ref="B126:C126"/>
    <mergeCell ref="B127:C127"/>
    <mergeCell ref="B128:C128"/>
    <mergeCell ref="B118:C118"/>
    <mergeCell ref="B119:C119"/>
    <mergeCell ref="B120:C120"/>
    <mergeCell ref="B122:C122"/>
    <mergeCell ref="B123:C123"/>
    <mergeCell ref="B108:C108"/>
    <mergeCell ref="B110:C110"/>
    <mergeCell ref="B111:C111"/>
    <mergeCell ref="B114:C114"/>
    <mergeCell ref="B117:C117"/>
    <mergeCell ref="B84:C84"/>
    <mergeCell ref="B86:C86"/>
    <mergeCell ref="B91:C91"/>
    <mergeCell ref="B102:C102"/>
    <mergeCell ref="B106:C106"/>
    <mergeCell ref="A42:C42"/>
    <mergeCell ref="B47:C47"/>
    <mergeCell ref="B53:C53"/>
    <mergeCell ref="B74:C74"/>
    <mergeCell ref="B79:C79"/>
    <mergeCell ref="B92:C92"/>
    <mergeCell ref="B95:C95"/>
    <mergeCell ref="B97:C97"/>
    <mergeCell ref="B87:C87"/>
    <mergeCell ref="B88:C88"/>
    <mergeCell ref="B89:C89"/>
    <mergeCell ref="B93:C93"/>
    <mergeCell ref="B96:C96"/>
    <mergeCell ref="B78:C78"/>
    <mergeCell ref="B80:C80"/>
    <mergeCell ref="B81:C81"/>
    <mergeCell ref="A32:C32"/>
    <mergeCell ref="B34:C34"/>
    <mergeCell ref="A37:C37"/>
    <mergeCell ref="B82:C82"/>
    <mergeCell ref="B83:C83"/>
    <mergeCell ref="B85:C85"/>
    <mergeCell ref="B50:C50"/>
    <mergeCell ref="B71:C71"/>
    <mergeCell ref="B73:C73"/>
    <mergeCell ref="B75:C75"/>
    <mergeCell ref="B76:C76"/>
    <mergeCell ref="B77:C77"/>
    <mergeCell ref="B38:C38"/>
    <mergeCell ref="B39:C39"/>
    <mergeCell ref="B35:C35"/>
    <mergeCell ref="B44:C44"/>
    <mergeCell ref="B6:C6"/>
    <mergeCell ref="B7:C7"/>
    <mergeCell ref="B8:C8"/>
    <mergeCell ref="B9:C9"/>
    <mergeCell ref="B13:C13"/>
    <mergeCell ref="A1:C1"/>
    <mergeCell ref="B2:C2"/>
    <mergeCell ref="B3:C3"/>
    <mergeCell ref="B4:C4"/>
    <mergeCell ref="B5:C5"/>
    <mergeCell ref="B62:C62"/>
    <mergeCell ref="B10:C10"/>
    <mergeCell ref="B11:C11"/>
    <mergeCell ref="B12:C12"/>
    <mergeCell ref="B29:C29"/>
    <mergeCell ref="B30:C30"/>
    <mergeCell ref="B28:C28"/>
    <mergeCell ref="B45:C45"/>
    <mergeCell ref="B43:C43"/>
    <mergeCell ref="B40:C40"/>
    <mergeCell ref="B69:C69"/>
    <mergeCell ref="B59:C59"/>
    <mergeCell ref="B57:C57"/>
    <mergeCell ref="B46:C46"/>
    <mergeCell ref="B58:C58"/>
    <mergeCell ref="B56:C56"/>
    <mergeCell ref="B51:C51"/>
    <mergeCell ref="B52:C52"/>
    <mergeCell ref="B54:C54"/>
    <mergeCell ref="B55:C55"/>
    <mergeCell ref="B48:C48"/>
    <mergeCell ref="B60:C60"/>
    <mergeCell ref="B61:C61"/>
    <mergeCell ref="A27:C27"/>
    <mergeCell ref="B14:C14"/>
    <mergeCell ref="B15:C15"/>
    <mergeCell ref="A16:B16"/>
    <mergeCell ref="A17:C17"/>
    <mergeCell ref="A18:C18"/>
    <mergeCell ref="B64:C64"/>
    <mergeCell ref="B65:C65"/>
    <mergeCell ref="B67:C67"/>
    <mergeCell ref="B68:C68"/>
    <mergeCell ref="B105:C105"/>
    <mergeCell ref="B90:C90"/>
    <mergeCell ref="B94:C94"/>
    <mergeCell ref="B99:C99"/>
    <mergeCell ref="B100:C100"/>
    <mergeCell ref="B101:C101"/>
    <mergeCell ref="B103:C103"/>
    <mergeCell ref="B107:C10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a.kotelnikova</dc:creator>
  <cp:lastModifiedBy>a.kotelnikova</cp:lastModifiedBy>
  <dcterms:created xsi:type="dcterms:W3CDTF">2021-08-11T08:05:03Z</dcterms:created>
  <dcterms:modified xsi:type="dcterms:W3CDTF">2022-03-29T09:09:08Z</dcterms:modified>
</cp:coreProperties>
</file>