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март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1" i="1"/>
  <c r="B39" i="1"/>
  <c r="B38" i="1"/>
  <c r="B35" i="1"/>
  <c r="B33" i="1"/>
  <c r="B32" i="1"/>
  <c r="B30" i="1"/>
  <c r="B25" i="1"/>
  <c r="B24" i="1"/>
  <c r="C19" i="1"/>
  <c r="C17" i="1"/>
  <c r="B17" i="1"/>
  <c r="B16" i="1"/>
  <c r="B11" i="1"/>
  <c r="B9" i="1"/>
  <c r="B8" i="1"/>
  <c r="B7" i="1"/>
  <c r="B6" i="1"/>
  <c r="B5" i="1"/>
  <c r="B3" i="1"/>
</calcChain>
</file>

<file path=xl/sharedStrings.xml><?xml version="1.0" encoding="utf-8"?>
<sst xmlns="http://schemas.openxmlformats.org/spreadsheetml/2006/main" count="123" uniqueCount="69">
  <si>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</si>
  <si>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</si>
  <si>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</si>
  <si>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</si>
  <si>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</si>
  <si>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</si>
  <si>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</si>
  <si>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</si>
  <si>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</si>
  <si>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</si>
  <si>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</si>
  <si>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</si>
  <si>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</si>
  <si>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</si>
  <si>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</si>
  <si>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</si>
  <si>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</si>
  <si>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</si>
  <si>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</si>
  <si>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</si>
  <si>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</si>
  <si>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</si>
  <si>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</si>
  <si>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Азалия З.</t>
  </si>
  <si>
    <t>Валерия Р.</t>
  </si>
  <si>
    <t xml:space="preserve">Валя К. </t>
  </si>
  <si>
    <t xml:space="preserve">оплата ухода патронажной няни 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</si>
  <si>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</si>
  <si>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</si>
  <si>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</si>
  <si>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>ГРАНТ</t>
  </si>
  <si>
    <t>Бытовые нужды офиса</t>
  </si>
  <si>
    <t>Маргарита К.</t>
  </si>
  <si>
    <t>Роман Р.</t>
  </si>
  <si>
    <t>Школа приемных родителей</t>
  </si>
  <si>
    <t>Трансфер</t>
  </si>
  <si>
    <t>Юсуф Г.</t>
  </si>
  <si>
    <t>Ваня Ф.</t>
  </si>
  <si>
    <t>Покупка билетов</t>
  </si>
  <si>
    <t>Оплата интернета, мобильной связи</t>
  </si>
  <si>
    <t>Алена К.</t>
  </si>
  <si>
    <t>Артем Х.</t>
  </si>
  <si>
    <t>Мария С.</t>
  </si>
  <si>
    <t>Матвей Е.</t>
  </si>
  <si>
    <t>Полина Ф.</t>
  </si>
  <si>
    <t>Оплата лицензии на ПО, оплата программ и доп.ПО, 1С</t>
  </si>
  <si>
    <t>Софинанс</t>
  </si>
  <si>
    <t>оплата работы сотрудников</t>
  </si>
  <si>
    <t>Анна К.</t>
  </si>
  <si>
    <t>Николай Ф.</t>
  </si>
  <si>
    <t>содержание, расходники (питание - аванс 3 мес.)</t>
  </si>
  <si>
    <t>Ариадна К.</t>
  </si>
  <si>
    <t>Анна В.</t>
  </si>
  <si>
    <t>Кирилл К.</t>
  </si>
  <si>
    <t xml:space="preserve">Семен К. </t>
  </si>
  <si>
    <t>Оплата анализов нянь, лекарств и средств гигиены</t>
  </si>
  <si>
    <t>Покупка нужностей (питание,подгузники и пр.) (ТЖС)</t>
  </si>
  <si>
    <t>аренда, коммунальные расходы (аванс 3 мес)</t>
  </si>
  <si>
    <t>занятия в центре развития и творчества</t>
  </si>
  <si>
    <t>Оплата гостиницы для подопечных из Челябинска</t>
  </si>
  <si>
    <t>Покупка гастростом</t>
  </si>
  <si>
    <t>Покупка концентратора, коктейлера</t>
  </si>
  <si>
    <t>Покупка медоборудования в ДДИ</t>
  </si>
  <si>
    <t>Александр Г.</t>
  </si>
  <si>
    <t xml:space="preserve">Ваня К. </t>
  </si>
  <si>
    <t>Илья Н.</t>
  </si>
  <si>
    <t>оплата ухода патронажной няни</t>
  </si>
  <si>
    <t>Катя М.</t>
  </si>
  <si>
    <t>Социальный центр помои детям-сиротам и детям, оставшимся без попечения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</si>
</sst>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abSelected="1" workbookViewId="0">
      <selection activeCell="A141" sqref="A141"/>
    </sheetView>
  </sheetViews>
  <sheetFormatPr defaultRowHeight="15" x14ac:dyDescent="0.25"/>
  <cols>
    <col min="1" max="1" width="45.140625" style="10" customWidth="1"/>
    <col min="2" max="2" width="15.5703125" style="10" customWidth="1"/>
    <col min="3" max="3" width="15.42578125" style="7" customWidth="1"/>
  </cols>
  <sheetData>
    <row r="1" spans="1:3" ht="36.75" customHeight="1" x14ac:dyDescent="0.25">
      <c r="A1" s="18" t="s">
        <v>0</v>
      </c>
      <c r="B1" s="18"/>
      <c r="C1" s="18"/>
    </row>
    <row r="2" spans="1:3" ht="15.75" x14ac:dyDescent="0.25">
      <c r="A2" s="5" t="s">
        <v>1</v>
      </c>
      <c r="B2" s="16">
        <v>16000</v>
      </c>
      <c r="C2" s="16"/>
    </row>
    <row r="3" spans="1:3" ht="15.75" x14ac:dyDescent="0.25">
      <c r="A3" s="5" t="s">
        <v>2</v>
      </c>
      <c r="B3" s="16">
        <f>(461516.37+173985.56+17250)*1.202+22235*1.2</f>
        <v>811289.81985999993</v>
      </c>
      <c r="C3" s="16"/>
    </row>
    <row r="4" spans="1:3" ht="15.75" x14ac:dyDescent="0.25">
      <c r="A4" s="5" t="s">
        <v>3</v>
      </c>
      <c r="B4" s="16">
        <v>11000</v>
      </c>
      <c r="C4" s="16"/>
    </row>
    <row r="5" spans="1:3" ht="15.75" x14ac:dyDescent="0.25">
      <c r="A5" s="5" t="s">
        <v>4</v>
      </c>
      <c r="B5" s="16">
        <f>3541</f>
        <v>3541</v>
      </c>
      <c r="C5" s="16"/>
    </row>
    <row r="6" spans="1:3" ht="31.5" x14ac:dyDescent="0.25">
      <c r="A6" s="5" t="s">
        <v>45</v>
      </c>
      <c r="B6" s="16">
        <f>5680+17040+5680+1160</f>
        <v>29560</v>
      </c>
      <c r="C6" s="16"/>
    </row>
    <row r="7" spans="1:3" ht="15.75" x14ac:dyDescent="0.25">
      <c r="A7" s="5" t="s">
        <v>5</v>
      </c>
      <c r="B7" s="16">
        <f>3000</f>
        <v>3000</v>
      </c>
      <c r="C7" s="16"/>
    </row>
    <row r="8" spans="1:3" ht="15.75" x14ac:dyDescent="0.25">
      <c r="A8" s="5" t="s">
        <v>31</v>
      </c>
      <c r="B8" s="16">
        <f>150+1137+2106+2130</f>
        <v>5523</v>
      </c>
      <c r="C8" s="16"/>
    </row>
    <row r="9" spans="1:3" ht="15.75" x14ac:dyDescent="0.25">
      <c r="A9" s="5" t="s">
        <v>39</v>
      </c>
      <c r="B9" s="16">
        <f>6000+16800</f>
        <v>22800</v>
      </c>
      <c r="C9" s="16"/>
    </row>
    <row r="10" spans="1:3" ht="15.75" x14ac:dyDescent="0.25">
      <c r="A10" s="6" t="s">
        <v>6</v>
      </c>
      <c r="B10" s="16">
        <v>26812.37</v>
      </c>
      <c r="C10" s="16"/>
    </row>
    <row r="11" spans="1:3" ht="15.75" x14ac:dyDescent="0.25">
      <c r="A11" s="6" t="s">
        <v>7</v>
      </c>
      <c r="B11" s="16">
        <f>384+3736</f>
        <v>4120</v>
      </c>
      <c r="C11" s="16"/>
    </row>
    <row r="12" spans="1:3" ht="15.75" x14ac:dyDescent="0.25">
      <c r="A12" s="18"/>
      <c r="B12" s="18"/>
    </row>
    <row r="13" spans="1:3" ht="30" customHeight="1" x14ac:dyDescent="0.25">
      <c r="A13" s="17" t="s">
        <v>8</v>
      </c>
      <c r="B13" s="17"/>
      <c r="C13" s="17"/>
    </row>
    <row r="14" spans="1:3" ht="25.5" customHeight="1" x14ac:dyDescent="0.25">
      <c r="A14" s="18" t="s">
        <v>9</v>
      </c>
      <c r="B14" s="18"/>
      <c r="C14" s="18"/>
    </row>
    <row r="15" spans="1:3" ht="34.5" customHeight="1" x14ac:dyDescent="0.25">
      <c r="A15" s="15"/>
      <c r="B15" s="8" t="s">
        <v>30</v>
      </c>
      <c r="C15" s="8" t="s">
        <v>46</v>
      </c>
    </row>
    <row r="16" spans="1:3" ht="15.75" x14ac:dyDescent="0.25">
      <c r="A16" s="5" t="s">
        <v>10</v>
      </c>
      <c r="B16" s="9">
        <f>335000*1.2+335000</f>
        <v>737000</v>
      </c>
      <c r="C16" s="9"/>
    </row>
    <row r="17" spans="1:3" ht="26.25" customHeight="1" x14ac:dyDescent="0.25">
      <c r="A17" s="5" t="s">
        <v>11</v>
      </c>
      <c r="B17" s="9">
        <f>80500*1.2</f>
        <v>96600</v>
      </c>
      <c r="C17" s="9">
        <f>(215955.14-80500)*1.202</f>
        <v>162817.07828000002</v>
      </c>
    </row>
    <row r="18" spans="1:3" s="4" customFormat="1" ht="33" customHeight="1" x14ac:dyDescent="0.25">
      <c r="A18" s="5" t="s">
        <v>55</v>
      </c>
      <c r="B18" s="9"/>
      <c r="C18" s="9">
        <v>17723</v>
      </c>
    </row>
    <row r="19" spans="1:3" ht="21.75" customHeight="1" x14ac:dyDescent="0.25">
      <c r="A19" s="5" t="s">
        <v>56</v>
      </c>
      <c r="B19" s="9"/>
      <c r="C19" s="9">
        <f>28683+11510+5087</f>
        <v>45280</v>
      </c>
    </row>
    <row r="20" spans="1:3" ht="15.75" x14ac:dyDescent="0.25">
      <c r="A20" s="5" t="s">
        <v>12</v>
      </c>
      <c r="B20" s="9"/>
      <c r="C20" s="9">
        <v>15686</v>
      </c>
    </row>
    <row r="21" spans="1:3" ht="15.75" x14ac:dyDescent="0.25">
      <c r="A21" s="5"/>
      <c r="B21" s="9"/>
      <c r="C21" s="9"/>
    </row>
    <row r="22" spans="1:3" ht="28.5" customHeight="1" x14ac:dyDescent="0.25"/>
    <row r="23" spans="1:3" ht="41.25" customHeight="1" x14ac:dyDescent="0.25">
      <c r="A23" s="18" t="s">
        <v>68</v>
      </c>
      <c r="B23" s="18"/>
      <c r="C23" s="18"/>
    </row>
    <row r="24" spans="1:3" ht="24" customHeight="1" x14ac:dyDescent="0.25">
      <c r="A24" s="5" t="s">
        <v>57</v>
      </c>
      <c r="B24" s="16">
        <f>480000</f>
        <v>480000</v>
      </c>
      <c r="C24" s="16"/>
    </row>
    <row r="25" spans="1:3" ht="31.5" x14ac:dyDescent="0.25">
      <c r="A25" s="5" t="s">
        <v>50</v>
      </c>
      <c r="B25" s="16">
        <f>240000+11542</f>
        <v>251542</v>
      </c>
      <c r="C25" s="16"/>
    </row>
    <row r="26" spans="1:3" ht="21" customHeight="1" x14ac:dyDescent="0.25">
      <c r="A26" s="5" t="s">
        <v>58</v>
      </c>
      <c r="B26" s="16"/>
      <c r="C26" s="16"/>
    </row>
    <row r="27" spans="1:3" ht="21.75" customHeight="1" x14ac:dyDescent="0.25"/>
    <row r="28" spans="1:3" ht="23.25" customHeight="1" x14ac:dyDescent="0.25">
      <c r="A28" s="18" t="s">
        <v>34</v>
      </c>
      <c r="B28" s="18"/>
      <c r="C28" s="18"/>
    </row>
    <row r="29" spans="1:3" ht="15.75" x14ac:dyDescent="0.25">
      <c r="A29" s="15"/>
      <c r="B29" s="15"/>
      <c r="C29" s="15"/>
    </row>
    <row r="30" spans="1:3" ht="24.75" customHeight="1" x14ac:dyDescent="0.25">
      <c r="A30" s="5" t="s">
        <v>47</v>
      </c>
      <c r="B30" s="16">
        <f>56300*1.2</f>
        <v>67560</v>
      </c>
      <c r="C30" s="16"/>
    </row>
    <row r="31" spans="1:3" ht="29.25" customHeight="1" x14ac:dyDescent="0.25">
      <c r="A31" s="18" t="s">
        <v>13</v>
      </c>
      <c r="B31" s="18"/>
      <c r="C31" s="18"/>
    </row>
    <row r="32" spans="1:3" ht="24.75" customHeight="1" x14ac:dyDescent="0.25">
      <c r="A32" s="5" t="s">
        <v>14</v>
      </c>
      <c r="B32" s="16">
        <f>(60705.14+124931.82)*1.202</f>
        <v>223135.62592000002</v>
      </c>
      <c r="C32" s="16"/>
    </row>
    <row r="33" spans="1:3" ht="27.75" customHeight="1" x14ac:dyDescent="0.25">
      <c r="A33" s="5" t="s">
        <v>15</v>
      </c>
      <c r="B33" s="16">
        <f>4408+874.43+2575</f>
        <v>7857.43</v>
      </c>
      <c r="C33" s="16"/>
    </row>
    <row r="34" spans="1:3" ht="63" x14ac:dyDescent="0.25">
      <c r="A34" s="5" t="s">
        <v>16</v>
      </c>
      <c r="B34" s="16">
        <v>37506.18</v>
      </c>
      <c r="C34" s="16"/>
    </row>
    <row r="35" spans="1:3" ht="31.5" x14ac:dyDescent="0.25">
      <c r="A35" s="5" t="s">
        <v>59</v>
      </c>
      <c r="B35" s="16">
        <f>7530</f>
        <v>7530</v>
      </c>
      <c r="C35" s="16"/>
    </row>
    <row r="36" spans="1:3" ht="31.5" customHeight="1" x14ac:dyDescent="0.25"/>
    <row r="37" spans="1:3" ht="22.5" customHeight="1" x14ac:dyDescent="0.25">
      <c r="A37" s="18" t="s">
        <v>17</v>
      </c>
      <c r="B37" s="18"/>
      <c r="C37" s="18"/>
    </row>
    <row r="38" spans="1:3" ht="15.75" x14ac:dyDescent="0.25">
      <c r="A38" s="5" t="s">
        <v>14</v>
      </c>
      <c r="B38" s="16">
        <f>(60707.91+178250)*1.202+101000*1.2</f>
        <v>408427.40782000002</v>
      </c>
      <c r="C38" s="16"/>
    </row>
    <row r="39" spans="1:3" ht="15.75" x14ac:dyDescent="0.25">
      <c r="A39" s="5" t="s">
        <v>60</v>
      </c>
      <c r="B39" s="16">
        <f>16100</f>
        <v>16100</v>
      </c>
      <c r="C39" s="16"/>
    </row>
    <row r="40" spans="1:3" ht="15.75" x14ac:dyDescent="0.25">
      <c r="A40" s="5" t="s">
        <v>61</v>
      </c>
      <c r="B40" s="16">
        <v>33790</v>
      </c>
      <c r="C40" s="16"/>
    </row>
    <row r="41" spans="1:3" ht="15.75" x14ac:dyDescent="0.25">
      <c r="A41" s="5" t="s">
        <v>62</v>
      </c>
      <c r="B41" s="16">
        <f>49270+67770+174800+416600+524910</f>
        <v>1233350</v>
      </c>
      <c r="C41" s="16"/>
    </row>
    <row r="42" spans="1:3" ht="15.75" x14ac:dyDescent="0.25">
      <c r="A42" s="22"/>
      <c r="B42" s="16"/>
      <c r="C42" s="16"/>
    </row>
    <row r="43" spans="1:3" ht="31.5" x14ac:dyDescent="0.25">
      <c r="A43" s="1" t="s">
        <v>18</v>
      </c>
      <c r="B43" s="16">
        <f>15000*1.202+81864*1.2</f>
        <v>116266.8</v>
      </c>
      <c r="C43" s="16"/>
    </row>
    <row r="44" spans="1:3" ht="15.75" x14ac:dyDescent="0.25">
      <c r="A44" s="1"/>
      <c r="B44" s="14"/>
      <c r="C44" s="14"/>
    </row>
    <row r="45" spans="1:3" ht="15.75" x14ac:dyDescent="0.25">
      <c r="A45" s="2" t="s">
        <v>19</v>
      </c>
      <c r="B45" s="20"/>
      <c r="C45" s="20"/>
    </row>
    <row r="46" spans="1:3" ht="15.75" x14ac:dyDescent="0.25">
      <c r="A46" s="11" t="s">
        <v>20</v>
      </c>
      <c r="B46" s="16">
        <v>68200</v>
      </c>
      <c r="C46" s="16"/>
    </row>
    <row r="47" spans="1:3" ht="15.75" x14ac:dyDescent="0.25">
      <c r="A47" s="11" t="s">
        <v>21</v>
      </c>
      <c r="B47" s="16">
        <v>637</v>
      </c>
      <c r="C47" s="16"/>
    </row>
    <row r="48" spans="1:3" ht="15.75" x14ac:dyDescent="0.25">
      <c r="A48" s="11" t="s">
        <v>22</v>
      </c>
      <c r="B48" s="16">
        <v>8037.2</v>
      </c>
      <c r="C48" s="16"/>
    </row>
    <row r="49" spans="1:3" ht="15.75" x14ac:dyDescent="0.25">
      <c r="A49" s="2" t="s">
        <v>63</v>
      </c>
      <c r="B49" s="19"/>
      <c r="C49" s="19"/>
    </row>
    <row r="50" spans="1:3" ht="15.75" x14ac:dyDescent="0.25">
      <c r="A50" s="11" t="s">
        <v>20</v>
      </c>
      <c r="B50" s="16">
        <v>19800</v>
      </c>
      <c r="C50" s="16"/>
    </row>
    <row r="51" spans="1:3" ht="15.75" x14ac:dyDescent="0.25">
      <c r="A51" s="11" t="s">
        <v>22</v>
      </c>
      <c r="B51" s="16">
        <v>5977.83</v>
      </c>
      <c r="C51" s="16"/>
    </row>
    <row r="52" spans="1:3" ht="26.25" customHeight="1" x14ac:dyDescent="0.25">
      <c r="A52" s="2" t="s">
        <v>23</v>
      </c>
      <c r="B52" s="19"/>
      <c r="C52" s="19"/>
    </row>
    <row r="53" spans="1:3" ht="15.75" x14ac:dyDescent="0.25">
      <c r="A53" s="11" t="s">
        <v>21</v>
      </c>
      <c r="B53" s="16">
        <v>5009</v>
      </c>
      <c r="C53" s="16"/>
    </row>
    <row r="54" spans="1:3" ht="15.75" x14ac:dyDescent="0.25">
      <c r="A54" s="11" t="s">
        <v>20</v>
      </c>
      <c r="B54" s="16">
        <v>68200</v>
      </c>
      <c r="C54" s="16"/>
    </row>
    <row r="55" spans="1:3" ht="26.25" customHeight="1" x14ac:dyDescent="0.25">
      <c r="A55" s="11" t="s">
        <v>22</v>
      </c>
      <c r="B55" s="16">
        <v>13645.68</v>
      </c>
      <c r="C55" s="16"/>
    </row>
    <row r="56" spans="1:3" ht="15.75" x14ac:dyDescent="0.25">
      <c r="A56" s="2" t="s">
        <v>40</v>
      </c>
      <c r="B56" s="14"/>
      <c r="C56" s="14"/>
    </row>
    <row r="57" spans="1:3" ht="15.75" x14ac:dyDescent="0.25">
      <c r="A57" s="11" t="s">
        <v>20</v>
      </c>
      <c r="B57" s="16">
        <v>68200</v>
      </c>
      <c r="C57" s="16"/>
    </row>
    <row r="58" spans="1:3" ht="15.75" x14ac:dyDescent="0.25">
      <c r="A58" s="11" t="s">
        <v>21</v>
      </c>
      <c r="B58" s="16">
        <v>8073.47</v>
      </c>
      <c r="C58" s="16"/>
    </row>
    <row r="59" spans="1:3" ht="15.75" x14ac:dyDescent="0.25">
      <c r="A59" s="2" t="s">
        <v>51</v>
      </c>
      <c r="B59" s="14"/>
      <c r="C59" s="14"/>
    </row>
    <row r="60" spans="1:3" ht="15.75" x14ac:dyDescent="0.25">
      <c r="A60" s="11" t="s">
        <v>38</v>
      </c>
      <c r="B60" s="16">
        <v>50698</v>
      </c>
      <c r="C60" s="16"/>
    </row>
    <row r="61" spans="1:3" ht="15.75" x14ac:dyDescent="0.25">
      <c r="A61" s="2" t="s">
        <v>41</v>
      </c>
      <c r="B61" s="14"/>
      <c r="C61" s="14"/>
    </row>
    <row r="62" spans="1:3" ht="15.75" x14ac:dyDescent="0.25">
      <c r="A62" s="11" t="s">
        <v>21</v>
      </c>
      <c r="B62" s="16">
        <v>2018</v>
      </c>
      <c r="C62" s="16"/>
    </row>
    <row r="63" spans="1:3" ht="15.75" x14ac:dyDescent="0.25">
      <c r="A63" s="11" t="s">
        <v>20</v>
      </c>
      <c r="B63" s="16">
        <v>68200</v>
      </c>
      <c r="C63" s="16"/>
    </row>
    <row r="64" spans="1:3" ht="15.75" customHeight="1" x14ac:dyDescent="0.25">
      <c r="A64" s="11" t="s">
        <v>22</v>
      </c>
      <c r="B64" s="16">
        <v>15482.79</v>
      </c>
      <c r="C64" s="16"/>
    </row>
    <row r="65" spans="1:3" ht="15.75" customHeight="1" x14ac:dyDescent="0.25">
      <c r="A65" s="2" t="s">
        <v>48</v>
      </c>
      <c r="B65" s="14"/>
      <c r="C65" s="14"/>
    </row>
    <row r="66" spans="1:3" ht="15.75" x14ac:dyDescent="0.25">
      <c r="A66" s="11" t="s">
        <v>20</v>
      </c>
      <c r="B66" s="16">
        <v>68200</v>
      </c>
      <c r="C66" s="16"/>
    </row>
    <row r="67" spans="1:3" ht="15.75" x14ac:dyDescent="0.25">
      <c r="A67" s="11" t="s">
        <v>22</v>
      </c>
      <c r="B67" s="14"/>
      <c r="C67" s="14">
        <v>7972.8</v>
      </c>
    </row>
    <row r="68" spans="1:3" ht="15.75" x14ac:dyDescent="0.25">
      <c r="A68" s="11" t="s">
        <v>21</v>
      </c>
      <c r="B68" s="16">
        <v>2222</v>
      </c>
      <c r="C68" s="16"/>
    </row>
    <row r="69" spans="1:3" ht="15.75" x14ac:dyDescent="0.25">
      <c r="A69" s="2" t="s">
        <v>52</v>
      </c>
      <c r="B69" s="14"/>
      <c r="C69" s="14"/>
    </row>
    <row r="70" spans="1:3" ht="15.75" x14ac:dyDescent="0.25">
      <c r="A70" s="11" t="s">
        <v>20</v>
      </c>
      <c r="B70" s="16">
        <v>35200</v>
      </c>
      <c r="C70" s="16"/>
    </row>
    <row r="71" spans="1:3" ht="15.75" x14ac:dyDescent="0.25">
      <c r="A71" s="2" t="s">
        <v>24</v>
      </c>
      <c r="B71" s="19"/>
      <c r="C71" s="19"/>
    </row>
    <row r="72" spans="1:3" ht="15.75" x14ac:dyDescent="0.25">
      <c r="A72" s="11" t="s">
        <v>20</v>
      </c>
      <c r="B72" s="16">
        <v>68200</v>
      </c>
      <c r="C72" s="16"/>
    </row>
    <row r="73" spans="1:3" ht="15.75" x14ac:dyDescent="0.25">
      <c r="A73" s="11" t="s">
        <v>22</v>
      </c>
      <c r="B73" s="16">
        <v>11820.8</v>
      </c>
      <c r="C73" s="16"/>
    </row>
    <row r="74" spans="1:3" ht="15.75" x14ac:dyDescent="0.25">
      <c r="A74" s="11" t="s">
        <v>21</v>
      </c>
      <c r="B74" s="16">
        <v>576</v>
      </c>
      <c r="C74" s="16"/>
    </row>
    <row r="75" spans="1:3" ht="15.75" x14ac:dyDescent="0.25">
      <c r="A75" s="2" t="s">
        <v>25</v>
      </c>
      <c r="B75" s="19"/>
      <c r="C75" s="19"/>
    </row>
    <row r="76" spans="1:3" ht="15.75" x14ac:dyDescent="0.25">
      <c r="A76" s="11" t="s">
        <v>26</v>
      </c>
      <c r="B76" s="16">
        <v>68200</v>
      </c>
      <c r="C76" s="16"/>
    </row>
    <row r="77" spans="1:3" ht="15.75" x14ac:dyDescent="0.25">
      <c r="A77" s="11" t="s">
        <v>22</v>
      </c>
      <c r="B77" s="16">
        <v>7846.4</v>
      </c>
      <c r="C77" s="16"/>
    </row>
    <row r="78" spans="1:3" ht="15.75" x14ac:dyDescent="0.25">
      <c r="A78" s="11" t="s">
        <v>21</v>
      </c>
      <c r="B78" s="16">
        <v>2587.61</v>
      </c>
      <c r="C78" s="16"/>
    </row>
    <row r="79" spans="1:3" ht="15.75" x14ac:dyDescent="0.25">
      <c r="A79" s="2" t="s">
        <v>64</v>
      </c>
      <c r="B79" s="19"/>
      <c r="C79" s="19"/>
    </row>
    <row r="80" spans="1:3" ht="15.75" x14ac:dyDescent="0.25">
      <c r="A80" s="11" t="s">
        <v>21</v>
      </c>
      <c r="B80" s="16">
        <v>2090.9</v>
      </c>
      <c r="C80" s="16"/>
    </row>
    <row r="81" spans="1:3" ht="15.75" x14ac:dyDescent="0.25">
      <c r="A81" s="11" t="s">
        <v>20</v>
      </c>
      <c r="B81" s="16">
        <v>55000</v>
      </c>
      <c r="C81" s="16"/>
    </row>
    <row r="82" spans="1:3" ht="15.75" x14ac:dyDescent="0.25">
      <c r="A82" s="11" t="s">
        <v>35</v>
      </c>
      <c r="B82" s="16">
        <v>8404.24</v>
      </c>
      <c r="C82" s="16"/>
    </row>
    <row r="83" spans="1:3" ht="15.75" x14ac:dyDescent="0.25">
      <c r="A83" s="11" t="s">
        <v>38</v>
      </c>
      <c r="B83" s="16">
        <v>47670</v>
      </c>
      <c r="C83" s="16"/>
    </row>
    <row r="84" spans="1:3" ht="15.75" x14ac:dyDescent="0.25">
      <c r="A84" s="2" t="s">
        <v>37</v>
      </c>
      <c r="B84" s="21"/>
      <c r="C84" s="21"/>
    </row>
    <row r="85" spans="1:3" ht="15.75" x14ac:dyDescent="0.25">
      <c r="A85" s="11" t="s">
        <v>20</v>
      </c>
      <c r="B85" s="16">
        <v>39600</v>
      </c>
      <c r="C85" s="16"/>
    </row>
    <row r="86" spans="1:3" ht="15.75" customHeight="1" x14ac:dyDescent="0.25">
      <c r="A86" s="11" t="s">
        <v>35</v>
      </c>
      <c r="B86" s="16">
        <v>8399.6</v>
      </c>
      <c r="C86" s="16"/>
    </row>
    <row r="87" spans="1:3" ht="15.75" x14ac:dyDescent="0.25">
      <c r="A87" s="11" t="s">
        <v>21</v>
      </c>
      <c r="B87" s="16">
        <v>6608</v>
      </c>
      <c r="C87" s="16"/>
    </row>
    <row r="88" spans="1:3" ht="25.5" customHeight="1" x14ac:dyDescent="0.25">
      <c r="A88" s="11" t="s">
        <v>38</v>
      </c>
      <c r="B88" s="16">
        <v>1183</v>
      </c>
      <c r="C88" s="16"/>
    </row>
    <row r="89" spans="1:3" ht="15.75" x14ac:dyDescent="0.25">
      <c r="A89" s="3" t="s">
        <v>65</v>
      </c>
      <c r="B89" s="16"/>
      <c r="C89" s="16"/>
    </row>
    <row r="90" spans="1:3" ht="15.75" x14ac:dyDescent="0.25">
      <c r="A90" s="11" t="s">
        <v>66</v>
      </c>
      <c r="B90" s="16">
        <v>42800</v>
      </c>
      <c r="C90" s="16"/>
    </row>
    <row r="91" spans="1:3" ht="15.75" x14ac:dyDescent="0.25">
      <c r="A91" s="11" t="s">
        <v>21</v>
      </c>
      <c r="B91" s="16">
        <v>24630</v>
      </c>
      <c r="C91" s="16"/>
    </row>
    <row r="92" spans="1:3" ht="15.75" x14ac:dyDescent="0.25">
      <c r="A92" s="11" t="s">
        <v>22</v>
      </c>
      <c r="B92" s="16">
        <v>10119.82</v>
      </c>
      <c r="C92" s="16"/>
    </row>
    <row r="93" spans="1:3" ht="15.75" x14ac:dyDescent="0.25">
      <c r="A93" s="3" t="s">
        <v>67</v>
      </c>
      <c r="B93" s="19"/>
      <c r="C93" s="19"/>
    </row>
    <row r="94" spans="1:3" ht="15.75" x14ac:dyDescent="0.25">
      <c r="A94" s="11" t="s">
        <v>20</v>
      </c>
      <c r="B94" s="16">
        <v>19800</v>
      </c>
      <c r="C94" s="16"/>
    </row>
    <row r="95" spans="1:3" ht="15.75" x14ac:dyDescent="0.25">
      <c r="A95" s="11" t="s">
        <v>22</v>
      </c>
      <c r="B95" s="16">
        <v>8954.2000000000007</v>
      </c>
      <c r="C95" s="16"/>
    </row>
    <row r="96" spans="1:3" ht="15.75" customHeight="1" x14ac:dyDescent="0.25">
      <c r="A96" s="3" t="s">
        <v>53</v>
      </c>
      <c r="B96" s="14"/>
      <c r="C96" s="14"/>
    </row>
    <row r="97" spans="1:3" ht="15.75" x14ac:dyDescent="0.25">
      <c r="A97" s="11" t="s">
        <v>38</v>
      </c>
      <c r="B97" s="16">
        <v>54084</v>
      </c>
      <c r="C97" s="16"/>
    </row>
    <row r="98" spans="1:3" ht="15.75" x14ac:dyDescent="0.25">
      <c r="A98" s="3" t="s">
        <v>32</v>
      </c>
      <c r="B98" s="14"/>
      <c r="C98" s="14"/>
    </row>
    <row r="99" spans="1:3" ht="15.75" x14ac:dyDescent="0.25">
      <c r="A99" s="11" t="s">
        <v>20</v>
      </c>
      <c r="B99" s="16">
        <v>68200</v>
      </c>
      <c r="C99" s="16"/>
    </row>
    <row r="100" spans="1:3" ht="15.75" x14ac:dyDescent="0.25">
      <c r="A100" s="11" t="s">
        <v>22</v>
      </c>
      <c r="B100" s="16">
        <v>19260.38</v>
      </c>
      <c r="C100" s="16"/>
    </row>
    <row r="101" spans="1:3" ht="15.75" x14ac:dyDescent="0.25">
      <c r="A101" s="11" t="s">
        <v>21</v>
      </c>
      <c r="B101" s="16">
        <v>5414.7</v>
      </c>
      <c r="C101" s="16"/>
    </row>
    <row r="102" spans="1:3" ht="15.75" x14ac:dyDescent="0.25">
      <c r="A102" s="11" t="s">
        <v>38</v>
      </c>
      <c r="B102" s="16">
        <v>1957</v>
      </c>
      <c r="C102" s="16"/>
    </row>
    <row r="103" spans="1:3" ht="15.75" x14ac:dyDescent="0.25">
      <c r="A103" s="3" t="s">
        <v>42</v>
      </c>
      <c r="B103" s="14"/>
      <c r="C103" s="14"/>
    </row>
    <row r="104" spans="1:3" ht="15.75" x14ac:dyDescent="0.25">
      <c r="A104" s="11" t="s">
        <v>20</v>
      </c>
      <c r="B104" s="16">
        <v>68200</v>
      </c>
      <c r="C104" s="16"/>
    </row>
    <row r="105" spans="1:3" ht="15.75" x14ac:dyDescent="0.25">
      <c r="A105" s="11" t="s">
        <v>21</v>
      </c>
      <c r="B105" s="16">
        <v>278</v>
      </c>
      <c r="C105" s="16"/>
    </row>
    <row r="106" spans="1:3" ht="15.75" x14ac:dyDescent="0.25">
      <c r="A106" s="11" t="s">
        <v>22</v>
      </c>
      <c r="B106" s="16">
        <v>8457.6</v>
      </c>
      <c r="C106" s="16"/>
    </row>
    <row r="107" spans="1:3" ht="15.75" x14ac:dyDescent="0.25">
      <c r="A107" s="3" t="s">
        <v>43</v>
      </c>
      <c r="B107" s="14"/>
      <c r="C107" s="14"/>
    </row>
    <row r="108" spans="1:3" ht="15.75" x14ac:dyDescent="0.25">
      <c r="A108" s="11" t="s">
        <v>21</v>
      </c>
      <c r="B108" s="16">
        <v>5956.45</v>
      </c>
      <c r="C108" s="16"/>
    </row>
    <row r="109" spans="1:3" ht="15.75" x14ac:dyDescent="0.25">
      <c r="A109" s="11" t="s">
        <v>20</v>
      </c>
      <c r="B109" s="16">
        <v>68200</v>
      </c>
      <c r="C109" s="16"/>
    </row>
    <row r="110" spans="1:3" ht="15.75" x14ac:dyDescent="0.25">
      <c r="A110" s="11" t="s">
        <v>22</v>
      </c>
      <c r="B110" s="14"/>
      <c r="C110" s="14">
        <v>9559.2000000000007</v>
      </c>
    </row>
    <row r="111" spans="1:3" ht="15.75" x14ac:dyDescent="0.25">
      <c r="A111" s="3" t="s">
        <v>49</v>
      </c>
      <c r="B111" s="14"/>
      <c r="C111" s="14"/>
    </row>
    <row r="112" spans="1:3" ht="15.75" x14ac:dyDescent="0.25">
      <c r="A112" s="11" t="s">
        <v>20</v>
      </c>
      <c r="B112" s="16">
        <v>68200</v>
      </c>
      <c r="C112" s="16"/>
    </row>
    <row r="113" spans="1:3" ht="15.75" x14ac:dyDescent="0.25">
      <c r="A113" s="3" t="s">
        <v>44</v>
      </c>
      <c r="B113" s="14"/>
      <c r="C113" s="14"/>
    </row>
    <row r="114" spans="1:3" ht="15.75" x14ac:dyDescent="0.25">
      <c r="A114" s="11" t="s">
        <v>20</v>
      </c>
      <c r="B114" s="16">
        <v>68200</v>
      </c>
      <c r="C114" s="16"/>
    </row>
    <row r="115" spans="1:3" ht="15.75" x14ac:dyDescent="0.25">
      <c r="A115" s="11" t="s">
        <v>21</v>
      </c>
      <c r="B115" s="16">
        <v>4411</v>
      </c>
      <c r="C115" s="16"/>
    </row>
    <row r="116" spans="1:3" ht="15.75" x14ac:dyDescent="0.25">
      <c r="A116" s="11" t="s">
        <v>35</v>
      </c>
      <c r="B116" s="16">
        <v>7404.16</v>
      </c>
      <c r="C116" s="16"/>
    </row>
    <row r="117" spans="1:3" ht="30" customHeight="1" x14ac:dyDescent="0.25">
      <c r="A117" s="2" t="s">
        <v>33</v>
      </c>
      <c r="B117" s="14"/>
      <c r="C117" s="14"/>
    </row>
    <row r="118" spans="1:3" ht="15.75" x14ac:dyDescent="0.25">
      <c r="A118" s="11" t="s">
        <v>27</v>
      </c>
      <c r="B118" s="16">
        <v>68200</v>
      </c>
      <c r="C118" s="16"/>
    </row>
    <row r="119" spans="1:3" ht="15.75" x14ac:dyDescent="0.25">
      <c r="A119" s="11" t="s">
        <v>21</v>
      </c>
      <c r="B119" s="16">
        <v>8168</v>
      </c>
      <c r="C119" s="16"/>
    </row>
    <row r="120" spans="1:3" ht="15.75" x14ac:dyDescent="0.25">
      <c r="A120" s="2" t="s">
        <v>28</v>
      </c>
      <c r="B120" s="16"/>
      <c r="C120" s="16"/>
    </row>
    <row r="121" spans="1:3" ht="15.75" x14ac:dyDescent="0.25">
      <c r="A121" s="11" t="s">
        <v>27</v>
      </c>
      <c r="B121" s="16">
        <v>68200</v>
      </c>
      <c r="C121" s="16"/>
    </row>
    <row r="122" spans="1:3" ht="15.75" x14ac:dyDescent="0.25">
      <c r="A122" s="11" t="s">
        <v>29</v>
      </c>
      <c r="B122" s="16">
        <v>32363.86</v>
      </c>
      <c r="C122" s="16"/>
    </row>
    <row r="123" spans="1:3" ht="15.75" x14ac:dyDescent="0.25">
      <c r="A123" s="11" t="s">
        <v>22</v>
      </c>
      <c r="B123" s="16">
        <v>8869</v>
      </c>
      <c r="C123" s="16"/>
    </row>
    <row r="124" spans="1:3" ht="15.75" x14ac:dyDescent="0.25">
      <c r="A124" s="2" t="s">
        <v>54</v>
      </c>
      <c r="B124" s="16"/>
      <c r="C124" s="16"/>
    </row>
    <row r="125" spans="1:3" ht="15.75" x14ac:dyDescent="0.25">
      <c r="A125" s="11" t="s">
        <v>27</v>
      </c>
      <c r="B125" s="16">
        <v>68200</v>
      </c>
      <c r="C125" s="16"/>
    </row>
    <row r="126" spans="1:3" ht="15.75" x14ac:dyDescent="0.25">
      <c r="A126" s="11" t="s">
        <v>22</v>
      </c>
      <c r="B126" s="16">
        <v>7994</v>
      </c>
      <c r="C126" s="16"/>
    </row>
    <row r="127" spans="1:3" ht="15.75" x14ac:dyDescent="0.25">
      <c r="A127" s="3" t="s">
        <v>36</v>
      </c>
      <c r="B127" s="14"/>
      <c r="C127" s="14"/>
    </row>
    <row r="128" spans="1:3" ht="15.75" x14ac:dyDescent="0.25">
      <c r="A128" s="11" t="s">
        <v>20</v>
      </c>
      <c r="B128" s="16">
        <v>68200</v>
      </c>
      <c r="C128" s="16"/>
    </row>
    <row r="129" spans="1:3" ht="15.75" x14ac:dyDescent="0.25">
      <c r="A129" s="11" t="s">
        <v>21</v>
      </c>
      <c r="B129" s="16">
        <v>7351</v>
      </c>
      <c r="C129" s="16"/>
    </row>
    <row r="130" spans="1:3" ht="15.75" x14ac:dyDescent="0.25">
      <c r="A130" s="11" t="s">
        <v>22</v>
      </c>
      <c r="B130" s="16">
        <v>7937.6</v>
      </c>
      <c r="C130" s="16"/>
    </row>
    <row r="131" spans="1:3" ht="15.75" x14ac:dyDescent="0.25">
      <c r="A131" s="12"/>
      <c r="B131" s="13"/>
    </row>
  </sheetData>
  <mergeCells count="103">
    <mergeCell ref="B125:C125"/>
    <mergeCell ref="B126:C126"/>
    <mergeCell ref="B128:C128"/>
    <mergeCell ref="B129:C129"/>
    <mergeCell ref="B130:C130"/>
    <mergeCell ref="B120:C120"/>
    <mergeCell ref="B121:C121"/>
    <mergeCell ref="B122:C122"/>
    <mergeCell ref="B123:C123"/>
    <mergeCell ref="B124:C124"/>
    <mergeCell ref="A12:B12"/>
    <mergeCell ref="A13:C13"/>
    <mergeCell ref="A23:C23"/>
    <mergeCell ref="B25:C25"/>
    <mergeCell ref="B26:C26"/>
    <mergeCell ref="A37:C37"/>
    <mergeCell ref="B48:C48"/>
    <mergeCell ref="B52:C52"/>
    <mergeCell ref="B55:C55"/>
    <mergeCell ref="B57:C57"/>
    <mergeCell ref="B74:C74"/>
    <mergeCell ref="B78:C78"/>
    <mergeCell ref="B83:C83"/>
    <mergeCell ref="B88:C88"/>
    <mergeCell ref="B92:C92"/>
    <mergeCell ref="B114:C114"/>
    <mergeCell ref="B115:C115"/>
    <mergeCell ref="B116:C116"/>
    <mergeCell ref="B118:C118"/>
    <mergeCell ref="B119:C119"/>
    <mergeCell ref="B112:C112"/>
    <mergeCell ref="B97:C97"/>
    <mergeCell ref="B99:C99"/>
    <mergeCell ref="B106:C106"/>
    <mergeCell ref="B101:C101"/>
    <mergeCell ref="B102:C102"/>
    <mergeCell ref="B104:C104"/>
    <mergeCell ref="B105:C105"/>
    <mergeCell ref="B100:C100"/>
    <mergeCell ref="B94:C94"/>
    <mergeCell ref="B79:C79"/>
    <mergeCell ref="B108:C108"/>
    <mergeCell ref="B109:C109"/>
    <mergeCell ref="B95:C95"/>
    <mergeCell ref="B42:C42"/>
    <mergeCell ref="B63:C63"/>
    <mergeCell ref="B68:C68"/>
    <mergeCell ref="B81:C81"/>
    <mergeCell ref="B84:C84"/>
    <mergeCell ref="B76:C76"/>
    <mergeCell ref="B77:C77"/>
    <mergeCell ref="B82:C82"/>
    <mergeCell ref="B70:C70"/>
    <mergeCell ref="B51:C51"/>
    <mergeCell ref="B73:C73"/>
    <mergeCell ref="B75:C75"/>
    <mergeCell ref="B80:C80"/>
    <mergeCell ref="B91:C91"/>
    <mergeCell ref="B86:C86"/>
    <mergeCell ref="B85:C85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34:C34"/>
    <mergeCell ref="B58:C58"/>
    <mergeCell ref="B46:C46"/>
    <mergeCell ref="B47:C47"/>
    <mergeCell ref="B45:C45"/>
    <mergeCell ref="B40:C40"/>
    <mergeCell ref="B41:C41"/>
    <mergeCell ref="B43:C43"/>
    <mergeCell ref="B49:C49"/>
    <mergeCell ref="B50:C50"/>
    <mergeCell ref="B39:C39"/>
    <mergeCell ref="B35:C35"/>
    <mergeCell ref="B87:C87"/>
    <mergeCell ref="B93:C93"/>
    <mergeCell ref="B53:C53"/>
    <mergeCell ref="B54:C54"/>
    <mergeCell ref="B71:C71"/>
    <mergeCell ref="B72:C72"/>
    <mergeCell ref="B60:C60"/>
    <mergeCell ref="B62:C62"/>
    <mergeCell ref="B64:C64"/>
    <mergeCell ref="B66:C66"/>
    <mergeCell ref="B89:C89"/>
    <mergeCell ref="B90:C90"/>
    <mergeCell ref="A14:C14"/>
    <mergeCell ref="A28:C28"/>
    <mergeCell ref="B30:C30"/>
    <mergeCell ref="A31:C31"/>
    <mergeCell ref="B32:C32"/>
    <mergeCell ref="B33:C33"/>
    <mergeCell ref="B38:C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2022-06-09T10:59:37Z</dcterms:modified>
</cp:coreProperties>
</file>