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июл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128" i="1"/>
  <c r="C127" i="1"/>
  <c r="C126" i="1"/>
  <c r="C125" i="1"/>
  <c r="B91" i="1"/>
  <c r="B72" i="1"/>
  <c r="B42" i="1"/>
  <c r="B38" i="1"/>
  <c r="B33" i="1"/>
  <c r="B32" i="1"/>
  <c r="B29" i="1"/>
  <c r="B25" i="1"/>
  <c r="B24" i="1"/>
  <c r="B23" i="1"/>
  <c r="C19" i="1"/>
  <c r="C18" i="1"/>
  <c r="B18" i="1"/>
  <c r="B17" i="1"/>
  <c r="B12" i="1"/>
  <c r="B10" i="1"/>
  <c r="B9" i="1"/>
  <c r="B8" i="1"/>
  <c r="B7" i="1"/>
  <c r="B6" i="1"/>
  <c r="B3" i="1"/>
</calcChain>
</file>

<file path=xl/sharedStrings.xml><?xml version="1.0" encoding="utf-8"?>
<sst xmlns="http://schemas.openxmlformats.org/spreadsheetml/2006/main" count="118" uniqueCount="72">
  <si>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</si>
  <si>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</si>
  <si>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</si>
  <si>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</si>
  <si>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</si>
  <si>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</si>
  <si>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</si>
  <si>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</si>
  <si>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</si>
  <si>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</si>
  <si>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</si>
  <si>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</si>
  <si>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</si>
  <si>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</si>
  <si>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</si>
  <si>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</si>
  <si>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</si>
  <si>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</si>
  <si>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</si>
  <si>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</si>
  <si>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</si>
  <si>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</si>
  <si>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Валерия Р.</t>
  </si>
  <si>
    <t xml:space="preserve">Валя К. </t>
  </si>
  <si>
    <t xml:space="preserve">оплата ухода патронажной няни 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</si>
  <si>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</si>
  <si>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</si>
  <si>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</si>
  <si>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ГРАНТ</t>
  </si>
  <si>
    <t>Роман Р.</t>
  </si>
  <si>
    <t>Школа приемных родителей</t>
  </si>
  <si>
    <t>Трансфер</t>
  </si>
  <si>
    <t>Юсуф Г.</t>
  </si>
  <si>
    <t>Ваня Ф.</t>
  </si>
  <si>
    <t>Покупка билетов</t>
  </si>
  <si>
    <t>Оплата интернета, мобильной связи</t>
  </si>
  <si>
    <t>Артем Х.</t>
  </si>
  <si>
    <t>Мария С.</t>
  </si>
  <si>
    <t>Матвей Е.</t>
  </si>
  <si>
    <t>Полина Ф.</t>
  </si>
  <si>
    <t>Оплата лицензии на ПО, оплата программ и доп.ПО, 1С</t>
  </si>
  <si>
    <t>Николай Ф.</t>
  </si>
  <si>
    <t xml:space="preserve">Семен К. </t>
  </si>
  <si>
    <t>Выездные медицинские консультации для региональных детей-сирот</t>
  </si>
  <si>
    <t>Софинансирование</t>
  </si>
  <si>
    <t>трансфер</t>
  </si>
  <si>
    <t>оплата работы врачей</t>
  </si>
  <si>
    <t>содержание: питание, расходники</t>
  </si>
  <si>
    <t>Оплата труда воспитателя, инструктора ЛФК</t>
  </si>
  <si>
    <t>билеты</t>
  </si>
  <si>
    <t>Амина Р.</t>
  </si>
  <si>
    <t>Даша З.</t>
  </si>
  <si>
    <t>Леня С.</t>
  </si>
  <si>
    <t>Петя З.</t>
  </si>
  <si>
    <t>Петя Ф.</t>
  </si>
  <si>
    <t>Хаким З.</t>
  </si>
  <si>
    <t>оплата работы админ.сотрудников</t>
  </si>
  <si>
    <t>изготовление методичек</t>
  </si>
  <si>
    <t>обучение</t>
  </si>
  <si>
    <t xml:space="preserve">аренда, коммунальные расходы </t>
  </si>
  <si>
    <t>ноутбук для аппарата ЭЭГ</t>
  </si>
  <si>
    <t>покупка отоскопов</t>
  </si>
  <si>
    <t>консилиум Джи Эм ЭС</t>
  </si>
  <si>
    <t>Коля.Сочи</t>
  </si>
  <si>
    <t>Федя О.</t>
  </si>
  <si>
    <t>Миасс</t>
  </si>
  <si>
    <t>авиабилеты</t>
  </si>
  <si>
    <t>проведение конференции</t>
  </si>
  <si>
    <t>Сахалин</t>
  </si>
  <si>
    <t>проезд</t>
  </si>
  <si>
    <t>Социальный центр помощи детям-сиротам</t>
  </si>
  <si>
    <t>Оплата работы сотрудников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</si>
</sst>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12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abSelected="1" topLeftCell="A46" workbookViewId="0">
      <selection activeCell="A131" sqref="A131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23.5703125" style="7" customWidth="1"/>
  </cols>
  <sheetData>
    <row r="1" spans="1:3" ht="36.75" customHeight="1" x14ac:dyDescent="0.25">
      <c r="A1" s="20" t="s">
        <v>0</v>
      </c>
      <c r="B1" s="20"/>
      <c r="C1" s="20"/>
    </row>
    <row r="2" spans="1:3" ht="15.75" x14ac:dyDescent="0.25">
      <c r="A2" s="5" t="s">
        <v>1</v>
      </c>
      <c r="B2" s="19">
        <v>16000</v>
      </c>
      <c r="C2" s="19"/>
    </row>
    <row r="3" spans="1:3" ht="15.75" x14ac:dyDescent="0.25">
      <c r="A3" s="5" t="s">
        <v>2</v>
      </c>
      <c r="B3" s="19">
        <f>(379496.67+87862.75+17241+7500)*1.202+27000-87217</f>
        <v>531287.7048399999</v>
      </c>
      <c r="C3" s="19"/>
    </row>
    <row r="4" spans="1:3" ht="15.75" x14ac:dyDescent="0.25">
      <c r="A4" s="5" t="s">
        <v>3</v>
      </c>
      <c r="B4" s="19">
        <v>11000</v>
      </c>
      <c r="C4" s="19"/>
    </row>
    <row r="5" spans="1:3" ht="15.75" x14ac:dyDescent="0.25">
      <c r="A5" s="5" t="s">
        <v>4</v>
      </c>
      <c r="B5" s="19">
        <v>9618</v>
      </c>
      <c r="C5" s="19"/>
    </row>
    <row r="6" spans="1:3" ht="31.5" x14ac:dyDescent="0.25">
      <c r="A6" s="5" t="s">
        <v>40</v>
      </c>
      <c r="B6" s="19">
        <f>8520+5690</f>
        <v>14210</v>
      </c>
      <c r="C6" s="19"/>
    </row>
    <row r="7" spans="1:3" ht="15.75" x14ac:dyDescent="0.25">
      <c r="A7" s="5" t="s">
        <v>5</v>
      </c>
      <c r="B7" s="19">
        <f>3000</f>
        <v>3000</v>
      </c>
      <c r="C7" s="19"/>
    </row>
    <row r="8" spans="1:3" ht="15.75" x14ac:dyDescent="0.25">
      <c r="A8" s="5" t="s">
        <v>35</v>
      </c>
      <c r="B8" s="19">
        <f>26300+1000</f>
        <v>27300</v>
      </c>
      <c r="C8" s="19"/>
    </row>
    <row r="9" spans="1:3" ht="15.75" x14ac:dyDescent="0.25">
      <c r="A9" s="6" t="s">
        <v>6</v>
      </c>
      <c r="B9" s="19">
        <f>287+20291</f>
        <v>20578</v>
      </c>
      <c r="C9" s="19"/>
    </row>
    <row r="10" spans="1:3" ht="15.75" x14ac:dyDescent="0.25">
      <c r="A10" s="6" t="s">
        <v>7</v>
      </c>
      <c r="B10" s="19">
        <f>1028+945</f>
        <v>1973</v>
      </c>
      <c r="C10" s="19"/>
    </row>
    <row r="11" spans="1:3" ht="15.75" x14ac:dyDescent="0.25">
      <c r="A11" s="6" t="s">
        <v>57</v>
      </c>
      <c r="B11" s="19">
        <v>28116</v>
      </c>
      <c r="C11" s="19"/>
    </row>
    <row r="12" spans="1:3" ht="30" customHeight="1" x14ac:dyDescent="0.25">
      <c r="A12" s="6" t="s">
        <v>58</v>
      </c>
      <c r="B12" s="19">
        <f>7225</f>
        <v>7225</v>
      </c>
      <c r="C12" s="19"/>
    </row>
    <row r="13" spans="1:3" ht="25.5" customHeight="1" x14ac:dyDescent="0.25">
      <c r="A13" s="20"/>
      <c r="B13" s="20"/>
    </row>
    <row r="14" spans="1:3" ht="34.5" customHeight="1" x14ac:dyDescent="0.25">
      <c r="A14" s="24" t="s">
        <v>8</v>
      </c>
      <c r="B14" s="24"/>
      <c r="C14" s="24"/>
    </row>
    <row r="15" spans="1:3" ht="24.75" customHeight="1" x14ac:dyDescent="0.25">
      <c r="A15" s="20" t="s">
        <v>9</v>
      </c>
      <c r="B15" s="20"/>
      <c r="C15" s="20"/>
    </row>
    <row r="16" spans="1:3" ht="26.25" customHeight="1" x14ac:dyDescent="0.25">
      <c r="A16" s="18"/>
      <c r="B16" s="8" t="s">
        <v>28</v>
      </c>
      <c r="C16" s="8" t="s">
        <v>44</v>
      </c>
    </row>
    <row r="17" spans="1:3" s="4" customFormat="1" ht="33" customHeight="1" x14ac:dyDescent="0.25">
      <c r="A17" s="5" t="s">
        <v>10</v>
      </c>
      <c r="B17" s="9">
        <f>335000*1.2+335000</f>
        <v>737000</v>
      </c>
      <c r="C17" s="9">
        <v>1382500</v>
      </c>
    </row>
    <row r="18" spans="1:3" ht="21.75" customHeight="1" x14ac:dyDescent="0.25">
      <c r="A18" s="5" t="s">
        <v>11</v>
      </c>
      <c r="B18" s="9">
        <f>80500*1.202</f>
        <v>96761</v>
      </c>
      <c r="C18" s="9">
        <f>(108262.1+5750)*1.202</f>
        <v>137042.5442</v>
      </c>
    </row>
    <row r="19" spans="1:3" ht="33.75" customHeight="1" x14ac:dyDescent="0.25">
      <c r="A19" s="5" t="s">
        <v>12</v>
      </c>
      <c r="B19" s="9"/>
      <c r="C19" s="9">
        <f>36208</f>
        <v>36208</v>
      </c>
    </row>
    <row r="20" spans="1:3" ht="24" customHeight="1" x14ac:dyDescent="0.25">
      <c r="A20" s="5"/>
      <c r="B20" s="9"/>
      <c r="C20" s="9"/>
    </row>
    <row r="22" spans="1:3" ht="21" customHeight="1" x14ac:dyDescent="0.25">
      <c r="A22" s="20" t="s">
        <v>70</v>
      </c>
      <c r="B22" s="20"/>
      <c r="C22" s="20"/>
    </row>
    <row r="23" spans="1:3" ht="21.75" customHeight="1" x14ac:dyDescent="0.25">
      <c r="A23" s="5" t="s">
        <v>59</v>
      </c>
      <c r="B23" s="19">
        <f>236000</f>
        <v>236000</v>
      </c>
      <c r="C23" s="19"/>
    </row>
    <row r="24" spans="1:3" ht="23.25" customHeight="1" x14ac:dyDescent="0.25">
      <c r="A24" s="5" t="s">
        <v>47</v>
      </c>
      <c r="B24" s="19">
        <f>120550+31550</f>
        <v>152100</v>
      </c>
      <c r="C24" s="19"/>
    </row>
    <row r="25" spans="1:3" ht="31.5" x14ac:dyDescent="0.25">
      <c r="A25" s="5" t="s">
        <v>48</v>
      </c>
      <c r="B25" s="19">
        <f>72560*1.202</f>
        <v>87217.12</v>
      </c>
      <c r="C25" s="19"/>
    </row>
    <row r="27" spans="1:3" ht="26.25" customHeight="1" x14ac:dyDescent="0.25">
      <c r="A27" s="20" t="s">
        <v>30</v>
      </c>
      <c r="B27" s="20"/>
      <c r="C27" s="20"/>
    </row>
    <row r="28" spans="1:3" ht="29.25" customHeight="1" x14ac:dyDescent="0.25">
      <c r="A28" s="18"/>
      <c r="B28" s="18"/>
      <c r="C28" s="18"/>
    </row>
    <row r="29" spans="1:3" ht="24.75" customHeight="1" x14ac:dyDescent="0.25">
      <c r="A29" s="5" t="s">
        <v>71</v>
      </c>
      <c r="B29" s="19">
        <f>58600*1.2</f>
        <v>70320</v>
      </c>
      <c r="C29" s="19"/>
    </row>
    <row r="30" spans="1:3" ht="27.75" customHeight="1" x14ac:dyDescent="0.25">
      <c r="A30" s="5"/>
      <c r="B30" s="17"/>
      <c r="C30" s="17"/>
    </row>
    <row r="31" spans="1:3" ht="15.75" x14ac:dyDescent="0.25">
      <c r="A31" s="20" t="s">
        <v>13</v>
      </c>
      <c r="B31" s="20"/>
      <c r="C31" s="20"/>
    </row>
    <row r="32" spans="1:3" ht="23.25" customHeight="1" x14ac:dyDescent="0.25">
      <c r="A32" s="5" t="s">
        <v>14</v>
      </c>
      <c r="B32" s="19">
        <f>(93750.19+180166.67)*1.202</f>
        <v>329248.06571999996</v>
      </c>
      <c r="C32" s="19"/>
    </row>
    <row r="33" spans="1:3" ht="42" customHeight="1" x14ac:dyDescent="0.25">
      <c r="A33" s="5" t="s">
        <v>15</v>
      </c>
      <c r="B33" s="19">
        <f>27872</f>
        <v>27872</v>
      </c>
      <c r="C33" s="19"/>
    </row>
    <row r="34" spans="1:3" ht="15.75" x14ac:dyDescent="0.25">
      <c r="A34" s="5"/>
      <c r="B34" s="19"/>
      <c r="C34" s="19"/>
    </row>
    <row r="35" spans="1:3" ht="15.75" x14ac:dyDescent="0.25">
      <c r="A35" s="5"/>
      <c r="B35" s="19"/>
      <c r="C35" s="19"/>
    </row>
    <row r="36" spans="1:3" ht="15.75" customHeight="1" x14ac:dyDescent="0.25"/>
    <row r="37" spans="1:3" ht="15.75" x14ac:dyDescent="0.25">
      <c r="A37" s="20" t="s">
        <v>16</v>
      </c>
      <c r="B37" s="20"/>
      <c r="C37" s="20"/>
    </row>
    <row r="38" spans="1:3" ht="15.75" x14ac:dyDescent="0.25">
      <c r="A38" s="5" t="s">
        <v>14</v>
      </c>
      <c r="B38" s="19">
        <f>(78692.48+153607.14+117000)*1.202</f>
        <v>419858.14324</v>
      </c>
      <c r="C38" s="19"/>
    </row>
    <row r="39" spans="1:3" ht="15.75" x14ac:dyDescent="0.25">
      <c r="A39" s="5" t="s">
        <v>60</v>
      </c>
      <c r="B39" s="19">
        <v>47316</v>
      </c>
      <c r="C39" s="19"/>
    </row>
    <row r="40" spans="1:3" ht="15.75" x14ac:dyDescent="0.25">
      <c r="A40" s="5" t="s">
        <v>61</v>
      </c>
      <c r="B40" s="19">
        <v>13742</v>
      </c>
      <c r="C40" s="19"/>
    </row>
    <row r="41" spans="1:3" ht="15.75" x14ac:dyDescent="0.25">
      <c r="A41" s="5"/>
      <c r="B41" s="19"/>
      <c r="C41" s="19"/>
    </row>
    <row r="42" spans="1:3" ht="31.5" x14ac:dyDescent="0.25">
      <c r="A42" s="1" t="s">
        <v>17</v>
      </c>
      <c r="B42" s="19">
        <f>(15000+7100+24138)*1.202</f>
        <v>55578.076000000001</v>
      </c>
      <c r="C42" s="19"/>
    </row>
    <row r="43" spans="1:3" ht="15.75" x14ac:dyDescent="0.25">
      <c r="A43" s="1"/>
      <c r="B43" s="17"/>
      <c r="C43" s="17"/>
    </row>
    <row r="44" spans="1:3" ht="15.75" x14ac:dyDescent="0.25">
      <c r="A44" s="2" t="s">
        <v>18</v>
      </c>
      <c r="B44" s="22"/>
      <c r="C44" s="22"/>
    </row>
    <row r="45" spans="1:3" ht="15.75" x14ac:dyDescent="0.25">
      <c r="A45" s="11" t="s">
        <v>49</v>
      </c>
      <c r="B45" s="19">
        <v>24587</v>
      </c>
      <c r="C45" s="19"/>
    </row>
    <row r="46" spans="1:3" ht="15.75" x14ac:dyDescent="0.25">
      <c r="A46" s="11" t="s">
        <v>19</v>
      </c>
      <c r="B46" s="19">
        <v>47500</v>
      </c>
      <c r="C46" s="19"/>
    </row>
    <row r="47" spans="1:3" ht="26.25" customHeight="1" x14ac:dyDescent="0.25">
      <c r="A47" s="11" t="s">
        <v>20</v>
      </c>
      <c r="B47" s="19">
        <v>2491</v>
      </c>
      <c r="C47" s="19"/>
    </row>
    <row r="48" spans="1:3" ht="15.75" x14ac:dyDescent="0.25">
      <c r="A48" s="11" t="s">
        <v>21</v>
      </c>
      <c r="B48" s="19">
        <v>5321</v>
      </c>
      <c r="C48" s="19"/>
    </row>
    <row r="49" spans="1:3" ht="15.75" x14ac:dyDescent="0.25">
      <c r="A49" s="2" t="s">
        <v>36</v>
      </c>
      <c r="B49" s="17"/>
      <c r="C49" s="17"/>
    </row>
    <row r="50" spans="1:3" ht="26.25" customHeight="1" x14ac:dyDescent="0.25">
      <c r="A50" s="11" t="s">
        <v>19</v>
      </c>
      <c r="B50" s="19">
        <v>77500</v>
      </c>
      <c r="C50" s="19"/>
    </row>
    <row r="51" spans="1:3" ht="15.75" x14ac:dyDescent="0.25">
      <c r="A51" s="11" t="s">
        <v>31</v>
      </c>
      <c r="B51" s="19">
        <v>2916</v>
      </c>
      <c r="C51" s="19"/>
    </row>
    <row r="52" spans="1:3" ht="15.75" x14ac:dyDescent="0.25">
      <c r="A52" s="2" t="s">
        <v>50</v>
      </c>
      <c r="B52" s="17"/>
      <c r="C52" s="17"/>
    </row>
    <row r="53" spans="1:3" ht="15.75" x14ac:dyDescent="0.25">
      <c r="A53" s="11" t="s">
        <v>19</v>
      </c>
      <c r="B53" s="19">
        <v>77500</v>
      </c>
      <c r="C53" s="19"/>
    </row>
    <row r="54" spans="1:3" ht="15.75" x14ac:dyDescent="0.25">
      <c r="A54" s="11" t="s">
        <v>20</v>
      </c>
      <c r="B54" s="19">
        <v>15679</v>
      </c>
      <c r="C54" s="19"/>
    </row>
    <row r="55" spans="1:3" ht="15.75" x14ac:dyDescent="0.25">
      <c r="A55" s="11" t="s">
        <v>62</v>
      </c>
      <c r="B55" s="19">
        <v>16739</v>
      </c>
      <c r="C55" s="19"/>
    </row>
    <row r="56" spans="1:3" ht="15.75" x14ac:dyDescent="0.25">
      <c r="A56" s="2" t="s">
        <v>22</v>
      </c>
      <c r="B56" s="21"/>
      <c r="C56" s="21"/>
    </row>
    <row r="57" spans="1:3" ht="15.75" x14ac:dyDescent="0.25">
      <c r="A57" s="11" t="s">
        <v>19</v>
      </c>
      <c r="B57" s="19">
        <v>77500</v>
      </c>
      <c r="C57" s="19"/>
    </row>
    <row r="58" spans="1:3" ht="15.75" x14ac:dyDescent="0.25">
      <c r="A58" s="11" t="s">
        <v>20</v>
      </c>
      <c r="B58" s="19">
        <v>2605</v>
      </c>
      <c r="C58" s="19"/>
    </row>
    <row r="59" spans="1:3" ht="15.75" customHeight="1" x14ac:dyDescent="0.25">
      <c r="A59" s="11" t="s">
        <v>31</v>
      </c>
      <c r="B59" s="19">
        <v>6148</v>
      </c>
      <c r="C59" s="19"/>
    </row>
    <row r="60" spans="1:3" ht="15.75" customHeight="1" x14ac:dyDescent="0.25">
      <c r="A60" s="2" t="s">
        <v>23</v>
      </c>
      <c r="B60" s="21"/>
      <c r="C60" s="21"/>
    </row>
    <row r="61" spans="1:3" ht="15.75" x14ac:dyDescent="0.25">
      <c r="A61" s="11" t="s">
        <v>24</v>
      </c>
      <c r="B61" s="19">
        <v>77500</v>
      </c>
      <c r="C61" s="19"/>
    </row>
    <row r="62" spans="1:3" ht="15.75" x14ac:dyDescent="0.25">
      <c r="A62" s="11" t="s">
        <v>20</v>
      </c>
      <c r="B62" s="19">
        <v>2673</v>
      </c>
      <c r="C62" s="19"/>
    </row>
    <row r="63" spans="1:3" ht="15.75" x14ac:dyDescent="0.25">
      <c r="A63" s="11" t="s">
        <v>31</v>
      </c>
      <c r="B63" s="19">
        <v>5189</v>
      </c>
      <c r="C63" s="19"/>
    </row>
    <row r="64" spans="1:3" ht="15.75" x14ac:dyDescent="0.25">
      <c r="A64" s="2" t="s">
        <v>33</v>
      </c>
      <c r="B64" s="23"/>
      <c r="C64" s="23"/>
    </row>
    <row r="65" spans="1:3" ht="15.75" x14ac:dyDescent="0.25">
      <c r="A65" s="11" t="s">
        <v>19</v>
      </c>
      <c r="B65" s="19">
        <v>77500</v>
      </c>
      <c r="C65" s="19"/>
    </row>
    <row r="66" spans="1:3" ht="15.75" x14ac:dyDescent="0.25">
      <c r="A66" s="11" t="s">
        <v>31</v>
      </c>
      <c r="B66" s="19">
        <v>8880</v>
      </c>
      <c r="C66" s="19"/>
    </row>
    <row r="67" spans="1:3" ht="15.75" x14ac:dyDescent="0.25">
      <c r="A67" s="11" t="s">
        <v>20</v>
      </c>
      <c r="B67" s="19">
        <v>1653</v>
      </c>
      <c r="C67" s="19"/>
    </row>
    <row r="68" spans="1:3" ht="15.75" x14ac:dyDescent="0.25">
      <c r="A68" s="2" t="s">
        <v>51</v>
      </c>
      <c r="B68" s="17"/>
      <c r="C68" s="17"/>
    </row>
    <row r="69" spans="1:3" ht="15.75" x14ac:dyDescent="0.25">
      <c r="A69" s="11" t="s">
        <v>31</v>
      </c>
      <c r="B69" s="19">
        <v>5360</v>
      </c>
      <c r="C69" s="19"/>
    </row>
    <row r="70" spans="1:3" ht="15.75" x14ac:dyDescent="0.25">
      <c r="A70" s="11" t="s">
        <v>49</v>
      </c>
      <c r="B70" s="19">
        <v>53864</v>
      </c>
      <c r="C70" s="19"/>
    </row>
    <row r="71" spans="1:3" ht="15.75" x14ac:dyDescent="0.25">
      <c r="A71" s="2" t="s">
        <v>63</v>
      </c>
      <c r="B71" s="17"/>
      <c r="C71" s="17"/>
    </row>
    <row r="72" spans="1:3" ht="15.75" x14ac:dyDescent="0.25">
      <c r="A72" s="11" t="s">
        <v>34</v>
      </c>
      <c r="B72" s="19">
        <f>49978</f>
        <v>49978</v>
      </c>
      <c r="C72" s="19"/>
    </row>
    <row r="73" spans="1:3" ht="15.75" x14ac:dyDescent="0.25">
      <c r="A73" s="3" t="s">
        <v>52</v>
      </c>
      <c r="B73" s="17"/>
      <c r="C73" s="17"/>
    </row>
    <row r="74" spans="1:3" ht="15.75" x14ac:dyDescent="0.25">
      <c r="A74" s="11" t="s">
        <v>19</v>
      </c>
      <c r="B74" s="19">
        <v>35000</v>
      </c>
      <c r="C74" s="19"/>
    </row>
    <row r="75" spans="1:3" ht="15.75" x14ac:dyDescent="0.25">
      <c r="A75" s="11" t="s">
        <v>20</v>
      </c>
      <c r="B75" s="19">
        <v>10636</v>
      </c>
      <c r="C75" s="19"/>
    </row>
    <row r="76" spans="1:3" ht="15.75" x14ac:dyDescent="0.25">
      <c r="A76" s="11" t="s">
        <v>31</v>
      </c>
      <c r="B76" s="19">
        <v>8909</v>
      </c>
      <c r="C76" s="19"/>
    </row>
    <row r="77" spans="1:3" ht="15.75" x14ac:dyDescent="0.25">
      <c r="A77" s="3" t="s">
        <v>37</v>
      </c>
      <c r="B77" s="17"/>
      <c r="C77" s="17"/>
    </row>
    <row r="78" spans="1:3" ht="15.75" x14ac:dyDescent="0.25">
      <c r="A78" s="11" t="s">
        <v>49</v>
      </c>
      <c r="B78" s="19">
        <v>13862</v>
      </c>
      <c r="C78" s="19"/>
    </row>
    <row r="79" spans="1:3" ht="15.75" x14ac:dyDescent="0.25">
      <c r="A79" s="11" t="s">
        <v>19</v>
      </c>
      <c r="B79" s="19">
        <v>35000</v>
      </c>
      <c r="C79" s="19"/>
    </row>
    <row r="80" spans="1:3" ht="15.75" x14ac:dyDescent="0.25">
      <c r="A80" s="11" t="s">
        <v>31</v>
      </c>
      <c r="B80" s="19">
        <v>5231</v>
      </c>
      <c r="C80" s="19"/>
    </row>
    <row r="81" spans="1:3" ht="15.75" customHeight="1" x14ac:dyDescent="0.25">
      <c r="A81" s="3" t="s">
        <v>38</v>
      </c>
      <c r="B81" s="17"/>
      <c r="C81" s="17"/>
    </row>
    <row r="82" spans="1:3" ht="15.75" x14ac:dyDescent="0.25">
      <c r="A82" s="11" t="s">
        <v>20</v>
      </c>
      <c r="B82" s="19">
        <v>7606</v>
      </c>
      <c r="C82" s="19"/>
    </row>
    <row r="83" spans="1:3" ht="25.5" customHeight="1" x14ac:dyDescent="0.25">
      <c r="A83" s="11" t="s">
        <v>19</v>
      </c>
      <c r="B83" s="19">
        <v>77500</v>
      </c>
      <c r="C83" s="19"/>
    </row>
    <row r="84" spans="1:3" ht="15.75" x14ac:dyDescent="0.25">
      <c r="A84" s="3" t="s">
        <v>41</v>
      </c>
      <c r="B84" s="17"/>
      <c r="C84" s="17"/>
    </row>
    <row r="85" spans="1:3" ht="15.75" x14ac:dyDescent="0.25">
      <c r="A85" s="11" t="s">
        <v>19</v>
      </c>
      <c r="B85" s="19">
        <v>77500</v>
      </c>
      <c r="C85" s="19"/>
    </row>
    <row r="86" spans="1:3" ht="15.75" x14ac:dyDescent="0.25">
      <c r="A86" s="11" t="s">
        <v>20</v>
      </c>
      <c r="B86" s="19">
        <v>23342</v>
      </c>
      <c r="C86" s="19"/>
    </row>
    <row r="87" spans="1:3" ht="15.75" x14ac:dyDescent="0.25">
      <c r="A87" s="3" t="s">
        <v>53</v>
      </c>
      <c r="B87" s="17"/>
      <c r="C87" s="17"/>
    </row>
    <row r="88" spans="1:3" ht="15.75" x14ac:dyDescent="0.25">
      <c r="A88" s="11" t="s">
        <v>31</v>
      </c>
      <c r="B88" s="19">
        <v>5360</v>
      </c>
      <c r="C88" s="19"/>
    </row>
    <row r="89" spans="1:3" ht="15.75" x14ac:dyDescent="0.25">
      <c r="A89" s="11" t="s">
        <v>49</v>
      </c>
      <c r="B89" s="19">
        <v>53864</v>
      </c>
      <c r="C89" s="19"/>
    </row>
    <row r="90" spans="1:3" ht="15.75" x14ac:dyDescent="0.25">
      <c r="A90" s="3" t="s">
        <v>54</v>
      </c>
      <c r="B90" s="17"/>
      <c r="C90" s="17"/>
    </row>
    <row r="91" spans="1:3" ht="15.75" customHeight="1" x14ac:dyDescent="0.25">
      <c r="A91" s="11" t="s">
        <v>34</v>
      </c>
      <c r="B91" s="19">
        <f>9800+3322</f>
        <v>13122</v>
      </c>
      <c r="C91" s="19"/>
    </row>
    <row r="92" spans="1:3" ht="15.75" x14ac:dyDescent="0.25">
      <c r="A92" s="11" t="s">
        <v>19</v>
      </c>
      <c r="B92" s="19">
        <v>35000</v>
      </c>
      <c r="C92" s="19"/>
    </row>
    <row r="93" spans="1:3" ht="15.75" x14ac:dyDescent="0.25">
      <c r="A93" s="11" t="s">
        <v>20</v>
      </c>
      <c r="B93" s="19">
        <v>6266</v>
      </c>
      <c r="C93" s="19"/>
    </row>
    <row r="94" spans="1:3" ht="15.75" x14ac:dyDescent="0.25">
      <c r="A94" s="11" t="s">
        <v>31</v>
      </c>
      <c r="B94" s="19">
        <v>3161</v>
      </c>
      <c r="C94" s="19"/>
    </row>
    <row r="95" spans="1:3" ht="15.75" x14ac:dyDescent="0.25">
      <c r="A95" s="3" t="s">
        <v>39</v>
      </c>
      <c r="B95" s="17"/>
      <c r="C95" s="17"/>
    </row>
    <row r="96" spans="1:3" ht="15.75" x14ac:dyDescent="0.25">
      <c r="A96" s="11" t="s">
        <v>19</v>
      </c>
      <c r="B96" s="19">
        <v>77500</v>
      </c>
      <c r="C96" s="19"/>
    </row>
    <row r="97" spans="1:3" ht="15.75" x14ac:dyDescent="0.25">
      <c r="A97" s="11" t="s">
        <v>20</v>
      </c>
      <c r="B97" s="19">
        <v>873</v>
      </c>
      <c r="C97" s="19"/>
    </row>
    <row r="98" spans="1:3" ht="15.75" x14ac:dyDescent="0.25">
      <c r="A98" s="11" t="s">
        <v>31</v>
      </c>
      <c r="B98" s="19">
        <v>6970</v>
      </c>
      <c r="C98" s="19"/>
    </row>
    <row r="99" spans="1:3" ht="15.75" x14ac:dyDescent="0.25">
      <c r="A99" s="2" t="s">
        <v>29</v>
      </c>
      <c r="B99" s="17"/>
      <c r="C99" s="17"/>
    </row>
    <row r="100" spans="1:3" ht="15.75" x14ac:dyDescent="0.25">
      <c r="A100" s="11" t="s">
        <v>25</v>
      </c>
      <c r="B100" s="19">
        <v>77500</v>
      </c>
      <c r="C100" s="19"/>
    </row>
    <row r="101" spans="1:3" ht="15.75" x14ac:dyDescent="0.25">
      <c r="A101" s="2" t="s">
        <v>26</v>
      </c>
      <c r="B101" s="19"/>
      <c r="C101" s="19"/>
    </row>
    <row r="102" spans="1:3" ht="15.75" x14ac:dyDescent="0.25">
      <c r="A102" s="11" t="s">
        <v>25</v>
      </c>
      <c r="B102" s="19">
        <v>77500</v>
      </c>
      <c r="C102" s="19"/>
    </row>
    <row r="103" spans="1:3" ht="15.75" x14ac:dyDescent="0.25">
      <c r="A103" s="11" t="s">
        <v>27</v>
      </c>
      <c r="B103" s="19">
        <v>339</v>
      </c>
      <c r="C103" s="19"/>
    </row>
    <row r="104" spans="1:3" ht="15.75" x14ac:dyDescent="0.25">
      <c r="A104" s="11" t="s">
        <v>31</v>
      </c>
      <c r="B104" s="19">
        <v>5158</v>
      </c>
      <c r="C104" s="19"/>
    </row>
    <row r="105" spans="1:3" ht="15.75" x14ac:dyDescent="0.25">
      <c r="A105" s="2" t="s">
        <v>42</v>
      </c>
      <c r="B105" s="19"/>
      <c r="C105" s="19"/>
    </row>
    <row r="106" spans="1:3" ht="15.75" x14ac:dyDescent="0.25">
      <c r="A106" s="11" t="s">
        <v>25</v>
      </c>
      <c r="B106" s="19">
        <v>77500</v>
      </c>
      <c r="C106" s="19"/>
    </row>
    <row r="107" spans="1:3" ht="15.75" x14ac:dyDescent="0.25">
      <c r="A107" s="11" t="s">
        <v>20</v>
      </c>
      <c r="B107" s="19">
        <v>2260</v>
      </c>
      <c r="C107" s="19"/>
    </row>
    <row r="108" spans="1:3" ht="15.75" x14ac:dyDescent="0.25">
      <c r="A108" s="11" t="s">
        <v>21</v>
      </c>
      <c r="B108" s="19">
        <v>4286</v>
      </c>
      <c r="C108" s="19"/>
    </row>
    <row r="109" spans="1:3" ht="15.75" x14ac:dyDescent="0.25">
      <c r="A109" s="2" t="s">
        <v>64</v>
      </c>
      <c r="B109" s="17"/>
      <c r="C109" s="17"/>
    </row>
    <row r="110" spans="1:3" ht="15.75" x14ac:dyDescent="0.25">
      <c r="A110" s="11" t="s">
        <v>49</v>
      </c>
      <c r="B110" s="19">
        <v>38260</v>
      </c>
      <c r="C110" s="19"/>
    </row>
    <row r="111" spans="1:3" ht="15.75" x14ac:dyDescent="0.25">
      <c r="A111" s="2" t="s">
        <v>55</v>
      </c>
      <c r="B111" s="17"/>
      <c r="C111" s="17"/>
    </row>
    <row r="112" spans="1:3" ht="30" customHeight="1" x14ac:dyDescent="0.25">
      <c r="A112" s="11" t="s">
        <v>20</v>
      </c>
      <c r="B112" s="19">
        <v>7200</v>
      </c>
      <c r="C112" s="19"/>
    </row>
    <row r="113" spans="1:3" ht="15.75" x14ac:dyDescent="0.25">
      <c r="A113" s="11" t="s">
        <v>25</v>
      </c>
      <c r="B113" s="19">
        <v>5000</v>
      </c>
      <c r="C113" s="19"/>
    </row>
    <row r="114" spans="1:3" ht="15.75" x14ac:dyDescent="0.25">
      <c r="A114" s="3" t="s">
        <v>32</v>
      </c>
      <c r="B114" s="17"/>
      <c r="C114" s="17"/>
    </row>
    <row r="115" spans="1:3" ht="15.75" x14ac:dyDescent="0.25">
      <c r="A115" s="11" t="s">
        <v>19</v>
      </c>
      <c r="B115" s="19">
        <v>77500</v>
      </c>
      <c r="C115" s="19"/>
    </row>
    <row r="116" spans="1:3" ht="15.75" x14ac:dyDescent="0.25">
      <c r="A116" s="11" t="s">
        <v>20</v>
      </c>
      <c r="B116" s="19">
        <v>13998</v>
      </c>
      <c r="C116" s="19"/>
    </row>
    <row r="117" spans="1:3" ht="15.75" x14ac:dyDescent="0.25">
      <c r="A117" s="11" t="s">
        <v>21</v>
      </c>
      <c r="B117" s="19">
        <v>8946</v>
      </c>
      <c r="C117" s="19"/>
    </row>
    <row r="118" spans="1:3" ht="15.75" x14ac:dyDescent="0.25">
      <c r="A118" s="11"/>
      <c r="B118" s="19"/>
      <c r="C118" s="19"/>
    </row>
    <row r="119" spans="1:3" ht="15.75" x14ac:dyDescent="0.25">
      <c r="A119" s="12"/>
      <c r="B119" s="13"/>
    </row>
    <row r="120" spans="1:3" ht="27.75" customHeight="1" x14ac:dyDescent="0.25">
      <c r="A120" s="25" t="s">
        <v>43</v>
      </c>
      <c r="B120" s="25"/>
      <c r="C120" s="25"/>
    </row>
    <row r="121" spans="1:3" ht="15.75" customHeight="1" x14ac:dyDescent="0.25">
      <c r="A121" s="26"/>
      <c r="B121" s="26"/>
    </row>
    <row r="122" spans="1:3" ht="15.75" customHeight="1" x14ac:dyDescent="0.25">
      <c r="A122" s="18"/>
      <c r="B122" s="14" t="s">
        <v>28</v>
      </c>
      <c r="C122" s="14" t="s">
        <v>44</v>
      </c>
    </row>
    <row r="123" spans="1:3" ht="15.75" x14ac:dyDescent="0.25">
      <c r="A123" s="11"/>
      <c r="B123" s="15"/>
      <c r="C123" s="16"/>
    </row>
    <row r="124" spans="1:3" ht="15.75" x14ac:dyDescent="0.25">
      <c r="A124" s="18" t="s">
        <v>65</v>
      </c>
      <c r="B124" s="15"/>
      <c r="C124" s="16"/>
    </row>
    <row r="125" spans="1:3" ht="15.75" x14ac:dyDescent="0.25">
      <c r="A125" s="11" t="s">
        <v>66</v>
      </c>
      <c r="B125" s="15"/>
      <c r="C125" s="16">
        <f>544745+105780</f>
        <v>650525</v>
      </c>
    </row>
    <row r="126" spans="1:3" ht="15.75" x14ac:dyDescent="0.25">
      <c r="A126" s="11" t="s">
        <v>45</v>
      </c>
      <c r="B126" s="15"/>
      <c r="C126" s="16">
        <f>23900+103538+3600</f>
        <v>131038</v>
      </c>
    </row>
    <row r="127" spans="1:3" ht="15.75" x14ac:dyDescent="0.25">
      <c r="A127" s="11" t="s">
        <v>46</v>
      </c>
      <c r="B127" s="15"/>
      <c r="C127" s="16">
        <f>140229*1.2+112240</f>
        <v>280514.8</v>
      </c>
    </row>
    <row r="128" spans="1:3" ht="15.75" x14ac:dyDescent="0.25">
      <c r="A128" s="11" t="s">
        <v>56</v>
      </c>
      <c r="B128" s="15"/>
      <c r="C128" s="9">
        <f>(24583+12249.18)*1.202+9000</f>
        <v>53272.280359999997</v>
      </c>
    </row>
    <row r="129" spans="1:3" ht="15.75" x14ac:dyDescent="0.25">
      <c r="A129" s="11" t="s">
        <v>67</v>
      </c>
      <c r="B129" s="15"/>
      <c r="C129" s="9">
        <v>27310</v>
      </c>
    </row>
    <row r="130" spans="1:3" ht="15.75" x14ac:dyDescent="0.25">
      <c r="A130" s="11"/>
      <c r="B130" s="15"/>
      <c r="C130" s="16"/>
    </row>
    <row r="131" spans="1:3" ht="15.75" x14ac:dyDescent="0.25">
      <c r="A131" s="18" t="s">
        <v>68</v>
      </c>
      <c r="B131" s="15"/>
      <c r="C131" s="16"/>
    </row>
    <row r="132" spans="1:3" ht="15.75" x14ac:dyDescent="0.25">
      <c r="A132" s="11" t="s">
        <v>69</v>
      </c>
      <c r="B132" s="15"/>
      <c r="C132" s="16">
        <f>602365+301510</f>
        <v>903875</v>
      </c>
    </row>
    <row r="133" spans="1:3" ht="15.75" x14ac:dyDescent="0.25">
      <c r="A133" s="11"/>
      <c r="B133" s="15"/>
      <c r="C133" s="16"/>
    </row>
  </sheetData>
  <mergeCells count="93">
    <mergeCell ref="B115:C115"/>
    <mergeCell ref="A120:C120"/>
    <mergeCell ref="B89:C89"/>
    <mergeCell ref="B93:C93"/>
    <mergeCell ref="B96:C96"/>
    <mergeCell ref="B101:C101"/>
    <mergeCell ref="B105:C105"/>
    <mergeCell ref="B91:C91"/>
    <mergeCell ref="A14:C14"/>
    <mergeCell ref="B23:C23"/>
    <mergeCell ref="B34:C34"/>
    <mergeCell ref="A22:C22"/>
    <mergeCell ref="B25:C25"/>
    <mergeCell ref="A27:C27"/>
    <mergeCell ref="B29:C29"/>
    <mergeCell ref="A31:C31"/>
    <mergeCell ref="B35:C35"/>
    <mergeCell ref="A37:C37"/>
    <mergeCell ref="B40:C40"/>
    <mergeCell ref="B47:C47"/>
    <mergeCell ref="B56:C56"/>
    <mergeCell ref="B76:C76"/>
    <mergeCell ref="B78:C78"/>
    <mergeCell ref="B88:C88"/>
    <mergeCell ref="B48:C48"/>
    <mergeCell ref="B51:C51"/>
    <mergeCell ref="B66:C66"/>
    <mergeCell ref="B67:C67"/>
    <mergeCell ref="B55:C55"/>
    <mergeCell ref="B57:C57"/>
    <mergeCell ref="B59:C59"/>
    <mergeCell ref="B60:C60"/>
    <mergeCell ref="B61:C61"/>
    <mergeCell ref="B80:C80"/>
    <mergeCell ref="B85:C85"/>
    <mergeCell ref="B6:C6"/>
    <mergeCell ref="B7:C7"/>
    <mergeCell ref="B8:C8"/>
    <mergeCell ref="B12:C12"/>
    <mergeCell ref="B9:C9"/>
    <mergeCell ref="B10:C10"/>
    <mergeCell ref="B11:C11"/>
    <mergeCell ref="A1:C1"/>
    <mergeCell ref="B2:C2"/>
    <mergeCell ref="B3:C3"/>
    <mergeCell ref="B4:C4"/>
    <mergeCell ref="B5:C5"/>
    <mergeCell ref="B38:C38"/>
    <mergeCell ref="B58:C58"/>
    <mergeCell ref="B63:C63"/>
    <mergeCell ref="B79:C79"/>
    <mergeCell ref="B72:C72"/>
    <mergeCell ref="B62:C62"/>
    <mergeCell ref="B64:C64"/>
    <mergeCell ref="B65:C65"/>
    <mergeCell ref="B46:C46"/>
    <mergeCell ref="B70:C70"/>
    <mergeCell ref="B75:C75"/>
    <mergeCell ref="B86:C86"/>
    <mergeCell ref="B107:C107"/>
    <mergeCell ref="B92:C92"/>
    <mergeCell ref="B94:C94"/>
    <mergeCell ref="B98:C98"/>
    <mergeCell ref="B97:C97"/>
    <mergeCell ref="B100:C100"/>
    <mergeCell ref="B106:C106"/>
    <mergeCell ref="B102:C102"/>
    <mergeCell ref="B103:C103"/>
    <mergeCell ref="B104:C104"/>
    <mergeCell ref="B113:C113"/>
    <mergeCell ref="B108:C108"/>
    <mergeCell ref="B110:C110"/>
    <mergeCell ref="B112:C112"/>
    <mergeCell ref="B50:C50"/>
    <mergeCell ref="B69:C69"/>
    <mergeCell ref="B83:C83"/>
    <mergeCell ref="B74:C74"/>
    <mergeCell ref="B53:C53"/>
    <mergeCell ref="B41:C41"/>
    <mergeCell ref="B42:C42"/>
    <mergeCell ref="B44:C44"/>
    <mergeCell ref="B45:C45"/>
    <mergeCell ref="B54:C54"/>
    <mergeCell ref="B82:C82"/>
    <mergeCell ref="B39:C39"/>
    <mergeCell ref="B33:C33"/>
    <mergeCell ref="B32:C32"/>
    <mergeCell ref="A13:B13"/>
    <mergeCell ref="A15:C15"/>
    <mergeCell ref="B24:C24"/>
    <mergeCell ref="B116:C116"/>
    <mergeCell ref="B117:C117"/>
    <mergeCell ref="B118:C1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2022-09-15T08:57:50Z</dcterms:modified>
</cp:coreProperties>
</file>