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1\февраль\"/>
    </mc:Choice>
  </mc:AlternateContent>
  <bookViews>
    <workbookView xWindow="0" yWindow="0" windowWidth="20490" windowHeight="7755"/>
  </bookViews>
  <sheets>
    <sheet name="февраль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1" i="6" l="1"/>
  <c r="B115" i="6"/>
  <c r="B116" i="6"/>
  <c r="B112" i="6"/>
  <c r="B97" i="6" l="1"/>
  <c r="B92" i="6"/>
  <c r="B20" i="6" l="1"/>
  <c r="B12" i="6" l="1"/>
  <c r="B7" i="6"/>
  <c r="B32" i="6"/>
  <c r="B30" i="6"/>
  <c r="B55" i="6"/>
  <c r="B22" i="6"/>
  <c r="B19" i="6"/>
  <c r="B39" i="6"/>
  <c r="B118" i="6"/>
  <c r="B108" i="6"/>
  <c r="B11" i="6"/>
  <c r="B15" i="6"/>
  <c r="B6" i="6"/>
  <c r="B13" i="6"/>
  <c r="B123" i="6"/>
  <c r="B33" i="6"/>
</calcChain>
</file>

<file path=xl/sharedStrings.xml><?xml version="1.0" encoding="utf-8"?>
<sst xmlns="http://schemas.openxmlformats.org/spreadsheetml/2006/main" count="123" uniqueCount="82">
  <si>
    <t>Административные расходы:</t>
  </si>
  <si>
    <t>Обслуживание сайта</t>
  </si>
  <si>
    <t>Прохождение ежегодного аудита</t>
  </si>
  <si>
    <t>Комиссия банка</t>
  </si>
  <si>
    <t xml:space="preserve">Оплата аренды офиса и электроэнергия </t>
  </si>
  <si>
    <t>Расходы по программам:</t>
  </si>
  <si>
    <t>Брошенные дети в больнице</t>
  </si>
  <si>
    <t>Оплата труда нянь</t>
  </si>
  <si>
    <t>Оплата анализов нянь, лекарств и средств гигиены</t>
  </si>
  <si>
    <t>Оплата доставка средств гигиены, лекарств</t>
  </si>
  <si>
    <t>Доступная помощь</t>
  </si>
  <si>
    <t>Средства Гранта:</t>
  </si>
  <si>
    <t>Средства софинансирования:</t>
  </si>
  <si>
    <t>Оплата общих лекарств, продуктов, анализов патронажных нянь, хоз.товаров в больницу</t>
  </si>
  <si>
    <t>Оплата общего трансфера (для нянь между больницами,   для переезда сопровождающих из интернатов между аэропортами)</t>
  </si>
  <si>
    <t>Оплата занятий логопеда, педагогов +налог</t>
  </si>
  <si>
    <t>Оплата ухода патронажной няни</t>
  </si>
  <si>
    <t>Оплата трансфера</t>
  </si>
  <si>
    <t>Оплата анализов, лекарств</t>
  </si>
  <si>
    <t>Соня Г. Дойти самой до своего дома</t>
  </si>
  <si>
    <t>оплата ухода патронажной няни для Сони</t>
  </si>
  <si>
    <t>Оплата ухода патронажной няни (софинансирование)</t>
  </si>
  <si>
    <t xml:space="preserve">Оплата ухода патронажной няни </t>
  </si>
  <si>
    <t>Валя К. Дожить до мечты</t>
  </si>
  <si>
    <t xml:space="preserve">оплата ухода патронажной няни </t>
  </si>
  <si>
    <t>Алла Л., Республика Саха</t>
  </si>
  <si>
    <t xml:space="preserve">Семен К., Приморский край </t>
  </si>
  <si>
    <t>Сергей Ш. Поддержать Сережу</t>
  </si>
  <si>
    <t xml:space="preserve"> Оплата ухода патронажной няни</t>
  </si>
  <si>
    <t xml:space="preserve"> Оплата анализов, лекарств</t>
  </si>
  <si>
    <t xml:space="preserve"> Оплата трансфера</t>
  </si>
  <si>
    <t>оплата ухода патронажной няни</t>
  </si>
  <si>
    <t>Выездные медицинские консультации для региональных детей-сирот</t>
  </si>
  <si>
    <t>Самат Г. Волшебное слово для Самата</t>
  </si>
  <si>
    <t>(средства жертвователей)</t>
  </si>
  <si>
    <t>Стас К.                                                                                     Няня для Стаса – человек, который помогает ему жить</t>
  </si>
  <si>
    <t>Ваня П. Принц Ваня и его няня.</t>
  </si>
  <si>
    <t>Таня С. Не оставить в одиночестве</t>
  </si>
  <si>
    <t>Ваня Н. Без няни Ваня не справится</t>
  </si>
  <si>
    <t>Командировочные расходы</t>
  </si>
  <si>
    <t>Зарплаты сотрудников и налоги</t>
  </si>
  <si>
    <t>Транспортные расходы</t>
  </si>
  <si>
    <t xml:space="preserve">Оплата труда координаторов и налоги                                                                                                                      </t>
  </si>
  <si>
    <t xml:space="preserve">Оплата труда координатора и налоги                                                                                                              </t>
  </si>
  <si>
    <t xml:space="preserve">Оплата труда нянь                                                                                                                     </t>
  </si>
  <si>
    <t>Медсопровождение сиротских учреждений</t>
  </si>
  <si>
    <t>Яша Б.</t>
  </si>
  <si>
    <t>Катя М.</t>
  </si>
  <si>
    <t>Луиза М.</t>
  </si>
  <si>
    <t xml:space="preserve">Оплата интернета в офисе и мобильной связи координаторов в офис </t>
  </si>
  <si>
    <t xml:space="preserve">Оплата труда координаторов программы                                                                                                                    </t>
  </si>
  <si>
    <t>Бытовые нужды офиса</t>
  </si>
  <si>
    <t>Сергей Х.</t>
  </si>
  <si>
    <t>Азалия З.</t>
  </si>
  <si>
    <t>Александр Г.</t>
  </si>
  <si>
    <t>Оплата лекарств, анализов, питание</t>
  </si>
  <si>
    <t>Рекламные расходы</t>
  </si>
  <si>
    <t>Перелет Москва - Челябинск - Магнитогорск - Москва, оплата проживания, трансферов, питания</t>
  </si>
  <si>
    <t>оплата труда координаторов</t>
  </si>
  <si>
    <t>обслуживание сайта</t>
  </si>
  <si>
    <t>авиаперелет</t>
  </si>
  <si>
    <t>Череповец</t>
  </si>
  <si>
    <t>проживание</t>
  </si>
  <si>
    <t>медрасходники</t>
  </si>
  <si>
    <t>суточные,анализы</t>
  </si>
  <si>
    <t>ремонт ИВЛ</t>
  </si>
  <si>
    <t>консультация врача</t>
  </si>
  <si>
    <t>консультация врача, ЭЭГ</t>
  </si>
  <si>
    <t>Федор О.</t>
  </si>
  <si>
    <t>Маргарита Б.</t>
  </si>
  <si>
    <t>оплата трансфера</t>
  </si>
  <si>
    <t>ЗП врачей+налоги</t>
  </si>
  <si>
    <t>трансфер</t>
  </si>
  <si>
    <t>расходные материалы</t>
  </si>
  <si>
    <r>
      <t xml:space="preserve">Оплата лицензии на ПО, </t>
    </r>
    <r>
      <rPr>
        <sz val="12"/>
        <color theme="4"/>
        <rFont val="Calibri"/>
        <family val="2"/>
        <charset val="204"/>
        <scheme val="minor"/>
      </rPr>
      <t>доработка 1С</t>
    </r>
  </si>
  <si>
    <t>Подписка на консультационную программу на год</t>
  </si>
  <si>
    <t>Почтовые услуги</t>
  </si>
  <si>
    <t>оплата исследования (за счет средств жертвователя)</t>
  </si>
  <si>
    <t>Участие в конференции Forbes по благотворительности</t>
  </si>
  <si>
    <t>Средства ФПГ</t>
  </si>
  <si>
    <t>зароботная плата врачей+налоги</t>
  </si>
  <si>
    <t>зароботная плат врачей+налоги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</si>
</sst>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528135"/>
      <name val="Times New Roman"/>
      <family val="1"/>
      <charset val="204"/>
    </font>
    <font>
      <sz val="12"/>
      <color rgb="FF006FC0"/>
      <name val="Calibri"/>
      <family val="2"/>
      <charset val="204"/>
      <scheme val="minor"/>
    </font>
    <font>
      <b/>
      <u/>
      <sz val="12"/>
      <color rgb="FF528135"/>
      <name val="Times New Roman"/>
      <family val="1"/>
      <charset val="204"/>
    </font>
    <font>
      <b/>
      <sz val="12"/>
      <color rgb="FF006FC0"/>
      <name val="Calibri"/>
      <family val="2"/>
      <charset val="204"/>
      <scheme val="minor"/>
    </font>
    <font>
      <sz val="12"/>
      <color rgb="FF4F81BD"/>
      <name val="Calibri"/>
      <family val="2"/>
      <charset val="204"/>
      <scheme val="minor"/>
    </font>
    <font>
      <b/>
      <sz val="14"/>
      <color theme="5" tint="-0.249977111117893"/>
      <name val="Times New Roman"/>
      <family val="1"/>
      <charset val="204"/>
    </font>
    <font>
      <sz val="12"/>
      <color rgb="FF528135"/>
      <name val="Times New Roman"/>
      <family val="1"/>
      <charset val="204"/>
    </font>
    <font>
      <u/>
      <sz val="12"/>
      <color rgb="FF528135"/>
      <name val="Times New Roman"/>
      <family val="1"/>
      <charset val="204"/>
    </font>
    <font>
      <b/>
      <sz val="12"/>
      <color theme="9" tint="-0.249977111117893"/>
      <name val="Times New Roman"/>
      <family val="1"/>
      <charset val="204"/>
    </font>
    <font>
      <sz val="12"/>
      <color theme="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3" fontId="2" fillId="0" borderId="15" xfId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justify" vertical="center" wrapText="1"/>
    </xf>
    <xf numFmtId="43" fontId="8" fillId="0" borderId="2" xfId="1" applyFont="1" applyBorder="1" applyAlignment="1">
      <alignment horizontal="right" vertical="center" wrapText="1"/>
    </xf>
    <xf numFmtId="43" fontId="2" fillId="0" borderId="11" xfId="1" applyFont="1" applyBorder="1" applyAlignment="1">
      <alignment horizontal="right" vertical="center" wrapText="1"/>
    </xf>
    <xf numFmtId="43" fontId="2" fillId="0" borderId="8" xfId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3" fontId="2" fillId="0" borderId="13" xfId="1" applyFont="1" applyBorder="1" applyAlignment="1">
      <alignment horizontal="right" vertical="center" wrapText="1"/>
    </xf>
    <xf numFmtId="0" fontId="4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43" fontId="2" fillId="0" borderId="23" xfId="1" applyFont="1" applyBorder="1" applyAlignment="1">
      <alignment horizontal="right" vertical="center" wrapText="1"/>
    </xf>
    <xf numFmtId="43" fontId="10" fillId="0" borderId="23" xfId="1" applyFont="1" applyBorder="1" applyAlignment="1">
      <alignment horizontal="right" vertical="top" wrapText="1"/>
    </xf>
    <xf numFmtId="43" fontId="2" fillId="0" borderId="23" xfId="1" applyFont="1" applyBorder="1" applyAlignment="1">
      <alignment horizontal="center" vertical="center" wrapText="1"/>
    </xf>
    <xf numFmtId="43" fontId="2" fillId="0" borderId="23" xfId="1" applyFont="1" applyFill="1" applyBorder="1" applyAlignment="1">
      <alignment horizontal="right" vertical="center" wrapText="1"/>
    </xf>
    <xf numFmtId="0" fontId="3" fillId="0" borderId="29" xfId="0" applyFont="1" applyBorder="1" applyAlignment="1">
      <alignment vertical="center" wrapText="1"/>
    </xf>
    <xf numFmtId="43" fontId="2" fillId="0" borderId="30" xfId="1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43" fontId="2" fillId="0" borderId="5" xfId="1" applyFont="1" applyFill="1" applyBorder="1" applyAlignment="1">
      <alignment horizontal="right" vertical="center" wrapText="1"/>
    </xf>
    <xf numFmtId="0" fontId="3" fillId="0" borderId="33" xfId="0" applyFont="1" applyFill="1" applyBorder="1" applyAlignment="1">
      <alignment vertical="center" wrapText="1"/>
    </xf>
    <xf numFmtId="43" fontId="2" fillId="0" borderId="7" xfId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43" fontId="2" fillId="0" borderId="12" xfId="1" applyFont="1" applyFill="1" applyBorder="1" applyAlignment="1">
      <alignment horizontal="right" vertical="center" wrapText="1"/>
    </xf>
    <xf numFmtId="0" fontId="3" fillId="0" borderId="19" xfId="0" applyFont="1" applyFill="1" applyBorder="1" applyAlignment="1">
      <alignment vertical="center" wrapText="1"/>
    </xf>
    <xf numFmtId="43" fontId="2" fillId="0" borderId="10" xfId="1" applyFont="1" applyFill="1" applyBorder="1" applyAlignment="1">
      <alignment horizontal="right" vertical="center" wrapText="1"/>
    </xf>
    <xf numFmtId="43" fontId="2" fillId="0" borderId="2" xfId="1" applyFont="1" applyFill="1" applyBorder="1" applyAlignment="1">
      <alignment horizontal="right" vertical="center" wrapText="1"/>
    </xf>
    <xf numFmtId="43" fontId="2" fillId="0" borderId="9" xfId="1" applyFont="1" applyFill="1" applyBorder="1" applyAlignment="1">
      <alignment horizontal="right" vertical="center" wrapText="1"/>
    </xf>
    <xf numFmtId="0" fontId="2" fillId="0" borderId="31" xfId="0" applyFont="1" applyFill="1" applyBorder="1" applyAlignment="1">
      <alignment vertical="center" wrapText="1"/>
    </xf>
    <xf numFmtId="43" fontId="2" fillId="0" borderId="32" xfId="1" applyFont="1" applyFill="1" applyBorder="1" applyAlignment="1">
      <alignment horizontal="right" vertical="center" wrapText="1"/>
    </xf>
    <xf numFmtId="43" fontId="2" fillId="0" borderId="2" xfId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43" fontId="2" fillId="0" borderId="13" xfId="1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vertical="center" wrapText="1"/>
    </xf>
    <xf numFmtId="43" fontId="2" fillId="0" borderId="8" xfId="1" applyFont="1" applyFill="1" applyBorder="1" applyAlignment="1">
      <alignment horizontal="right" vertical="center" wrapText="1"/>
    </xf>
    <xf numFmtId="43" fontId="2" fillId="0" borderId="28" xfId="1" applyFont="1" applyFill="1" applyBorder="1" applyAlignment="1">
      <alignment horizontal="right" vertical="center" wrapText="1"/>
    </xf>
    <xf numFmtId="43" fontId="2" fillId="0" borderId="9" xfId="1" applyFont="1" applyFill="1" applyBorder="1" applyAlignment="1">
      <alignment horizontal="center" vertical="center" wrapText="1"/>
    </xf>
    <xf numFmtId="43" fontId="2" fillId="0" borderId="10" xfId="1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43" fontId="2" fillId="0" borderId="11" xfId="1" applyFont="1" applyFill="1" applyBorder="1" applyAlignment="1">
      <alignment horizontal="right" vertical="center" wrapText="1"/>
    </xf>
    <xf numFmtId="0" fontId="10" fillId="0" borderId="17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34" xfId="0" applyFont="1" applyFill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43" fontId="10" fillId="0" borderId="23" xfId="1" applyFont="1" applyFill="1" applyBorder="1" applyAlignment="1">
      <alignment horizontal="right" vertical="center" wrapText="1"/>
    </xf>
    <xf numFmtId="0" fontId="2" fillId="0" borderId="23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vertical="center" wrapText="1"/>
    </xf>
    <xf numFmtId="3" fontId="2" fillId="0" borderId="1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3" fontId="2" fillId="0" borderId="11" xfId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roga-zhizni.org/tanya-s-ne-ostavit-v-odinochestv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1"/>
  <sheetViews>
    <sheetView tabSelected="1" topLeftCell="A7" workbookViewId="0">
      <selection activeCell="C121" sqref="C121"/>
    </sheetView>
  </sheetViews>
  <sheetFormatPr defaultRowHeight="15" x14ac:dyDescent="0.25"/>
  <cols>
    <col min="1" max="1" width="38.85546875" style="9" customWidth="1"/>
    <col min="2" max="2" width="66" style="9" customWidth="1"/>
  </cols>
  <sheetData>
    <row r="1" spans="1:13" ht="15.75" x14ac:dyDescent="0.25">
      <c r="A1" s="59" t="s">
        <v>0</v>
      </c>
      <c r="B1" s="60"/>
    </row>
    <row r="2" spans="1:13" ht="15.75" x14ac:dyDescent="0.25">
      <c r="A2" s="15" t="s">
        <v>1</v>
      </c>
      <c r="B2" s="18">
        <v>1000</v>
      </c>
    </row>
    <row r="3" spans="1:13" ht="15.75" x14ac:dyDescent="0.25">
      <c r="A3" s="15" t="s">
        <v>40</v>
      </c>
      <c r="B3" s="18">
        <v>552597</v>
      </c>
    </row>
    <row r="4" spans="1:13" ht="15.75" x14ac:dyDescent="0.25">
      <c r="A4" s="15" t="s">
        <v>2</v>
      </c>
      <c r="B4" s="18">
        <v>10000</v>
      </c>
      <c r="M4">
        <v>669096</v>
      </c>
    </row>
    <row r="5" spans="1:13" ht="15.75" x14ac:dyDescent="0.25">
      <c r="A5" s="15" t="s">
        <v>3</v>
      </c>
      <c r="B5" s="18">
        <v>13674</v>
      </c>
    </row>
    <row r="6" spans="1:13" ht="31.5" x14ac:dyDescent="0.25">
      <c r="A6" s="15" t="s">
        <v>74</v>
      </c>
      <c r="B6" s="18">
        <f>1777.2+5800+14200+28400+17040+2840</f>
        <v>70057.2</v>
      </c>
    </row>
    <row r="7" spans="1:13" ht="15.75" x14ac:dyDescent="0.25">
      <c r="A7" s="15" t="s">
        <v>41</v>
      </c>
      <c r="B7" s="18">
        <f>8001+6886</f>
        <v>14887</v>
      </c>
    </row>
    <row r="8" spans="1:13" ht="15.75" x14ac:dyDescent="0.25">
      <c r="A8" s="15" t="s">
        <v>39</v>
      </c>
      <c r="B8" s="18">
        <v>16052</v>
      </c>
    </row>
    <row r="9" spans="1:13" ht="31.5" x14ac:dyDescent="0.25">
      <c r="A9" s="15" t="s">
        <v>4</v>
      </c>
      <c r="B9" s="18">
        <v>3000</v>
      </c>
    </row>
    <row r="10" spans="1:13" ht="31.5" x14ac:dyDescent="0.25">
      <c r="A10" s="56" t="s">
        <v>75</v>
      </c>
      <c r="B10" s="18">
        <v>37690</v>
      </c>
    </row>
    <row r="11" spans="1:13" ht="15.75" x14ac:dyDescent="0.25">
      <c r="A11" s="15" t="s">
        <v>56</v>
      </c>
      <c r="B11" s="18">
        <f>2250+2660+3500+6000</f>
        <v>14410</v>
      </c>
    </row>
    <row r="12" spans="1:13" ht="15.75" x14ac:dyDescent="0.25">
      <c r="A12" s="15" t="s">
        <v>51</v>
      </c>
      <c r="B12" s="18">
        <f>2180+3500+6708</f>
        <v>12388</v>
      </c>
    </row>
    <row r="13" spans="1:13" ht="47.25" x14ac:dyDescent="0.25">
      <c r="A13" s="15" t="s">
        <v>49</v>
      </c>
      <c r="B13" s="18">
        <f>6000+16800</f>
        <v>22800</v>
      </c>
    </row>
    <row r="14" spans="1:13" ht="31.5" x14ac:dyDescent="0.25">
      <c r="A14" s="15" t="s">
        <v>78</v>
      </c>
      <c r="B14" s="18">
        <v>12000</v>
      </c>
    </row>
    <row r="15" spans="1:13" ht="15.75" x14ac:dyDescent="0.25">
      <c r="A15" s="15" t="s">
        <v>76</v>
      </c>
      <c r="B15" s="18">
        <f>1299</f>
        <v>1299</v>
      </c>
    </row>
    <row r="16" spans="1:13" ht="15.75" customHeight="1" x14ac:dyDescent="0.25">
      <c r="A16" s="62" t="s">
        <v>5</v>
      </c>
      <c r="B16" s="63"/>
    </row>
    <row r="17" spans="1:2" ht="15.75" thickBot="1" x14ac:dyDescent="0.3">
      <c r="A17" s="61"/>
      <c r="B17" s="64"/>
    </row>
    <row r="18" spans="1:2" ht="24.75" customHeight="1" x14ac:dyDescent="0.25">
      <c r="A18" s="65" t="s">
        <v>6</v>
      </c>
      <c r="B18" s="66"/>
    </row>
    <row r="19" spans="1:2" ht="15.75" x14ac:dyDescent="0.25">
      <c r="A19" s="15" t="s">
        <v>7</v>
      </c>
      <c r="B19" s="16">
        <f>248000+276400+65000</f>
        <v>589400</v>
      </c>
    </row>
    <row r="20" spans="1:2" ht="31.5" x14ac:dyDescent="0.25">
      <c r="A20" s="15" t="s">
        <v>50</v>
      </c>
      <c r="B20" s="16">
        <f>278380-65000</f>
        <v>213380</v>
      </c>
    </row>
    <row r="21" spans="1:2" ht="31.5" x14ac:dyDescent="0.25">
      <c r="A21" s="15" t="s">
        <v>8</v>
      </c>
      <c r="B21" s="19">
        <v>1701</v>
      </c>
    </row>
    <row r="22" spans="1:2" ht="32.25" thickBot="1" x14ac:dyDescent="0.3">
      <c r="A22" s="15" t="s">
        <v>9</v>
      </c>
      <c r="B22" s="17">
        <f>16634+4574</f>
        <v>21208</v>
      </c>
    </row>
    <row r="23" spans="1:2" ht="23.25" customHeight="1" x14ac:dyDescent="0.25">
      <c r="A23" s="67" t="s">
        <v>10</v>
      </c>
      <c r="B23" s="68"/>
    </row>
    <row r="24" spans="1:2" ht="15.75" x14ac:dyDescent="0.25">
      <c r="A24" s="12"/>
      <c r="B24" s="13"/>
    </row>
    <row r="25" spans="1:2" ht="15.75" x14ac:dyDescent="0.25">
      <c r="A25" s="22" t="s">
        <v>11</v>
      </c>
      <c r="B25" s="14"/>
    </row>
    <row r="26" spans="1:2" ht="15.75" x14ac:dyDescent="0.25">
      <c r="A26" s="15" t="s">
        <v>43</v>
      </c>
      <c r="B26" s="16"/>
    </row>
    <row r="27" spans="1:2" ht="15.75" x14ac:dyDescent="0.25">
      <c r="A27" s="15" t="s">
        <v>44</v>
      </c>
      <c r="B27" s="16">
        <v>84000</v>
      </c>
    </row>
    <row r="28" spans="1:2" ht="15.75" x14ac:dyDescent="0.25">
      <c r="A28" s="58" t="s">
        <v>12</v>
      </c>
      <c r="B28" s="58"/>
    </row>
    <row r="29" spans="1:2" ht="31.5" x14ac:dyDescent="0.25">
      <c r="A29" s="15" t="s">
        <v>42</v>
      </c>
      <c r="B29" s="16">
        <v>225179</v>
      </c>
    </row>
    <row r="30" spans="1:2" ht="47.25" x14ac:dyDescent="0.25">
      <c r="A30" s="15" t="s">
        <v>13</v>
      </c>
      <c r="B30" s="19">
        <f>30121.5+38974+17312</f>
        <v>86407.5</v>
      </c>
    </row>
    <row r="31" spans="1:2" ht="15.75" x14ac:dyDescent="0.25">
      <c r="A31" s="56" t="s">
        <v>65</v>
      </c>
      <c r="B31" s="57">
        <v>20000</v>
      </c>
    </row>
    <row r="32" spans="1:2" ht="63.75" thickBot="1" x14ac:dyDescent="0.3">
      <c r="A32" s="15" t="s">
        <v>14</v>
      </c>
      <c r="B32" s="16">
        <f>4493+3668</f>
        <v>8161</v>
      </c>
    </row>
    <row r="33" spans="1:2" ht="32.25" thickBot="1" x14ac:dyDescent="0.3">
      <c r="A33" s="2" t="s">
        <v>15</v>
      </c>
      <c r="B33" s="3">
        <f>(15000+2300+24840+18391)*1.2</f>
        <v>72637.2</v>
      </c>
    </row>
    <row r="34" spans="1:2" ht="16.5" thickBot="1" x14ac:dyDescent="0.3">
      <c r="A34" s="1"/>
      <c r="B34" s="5"/>
    </row>
    <row r="35" spans="1:2" ht="15.75" x14ac:dyDescent="0.25">
      <c r="A35" s="23" t="s">
        <v>54</v>
      </c>
      <c r="B35" s="25"/>
    </row>
    <row r="36" spans="1:2" ht="16.5" thickBot="1" x14ac:dyDescent="0.3">
      <c r="A36" s="26" t="s">
        <v>16</v>
      </c>
      <c r="B36" s="27">
        <v>7000</v>
      </c>
    </row>
    <row r="37" spans="1:2" ht="15.75" x14ac:dyDescent="0.25">
      <c r="A37" s="28" t="s">
        <v>18</v>
      </c>
      <c r="B37" s="25">
        <v>717</v>
      </c>
    </row>
    <row r="38" spans="1:2" ht="31.5" x14ac:dyDescent="0.25">
      <c r="A38" s="23" t="s">
        <v>19</v>
      </c>
      <c r="B38" s="25"/>
    </row>
    <row r="39" spans="1:2" ht="31.5" x14ac:dyDescent="0.25">
      <c r="A39" s="28" t="s">
        <v>20</v>
      </c>
      <c r="B39" s="25">
        <f>9360</f>
        <v>9360</v>
      </c>
    </row>
    <row r="40" spans="1:2" ht="15.75" x14ac:dyDescent="0.25">
      <c r="A40" s="28" t="s">
        <v>70</v>
      </c>
      <c r="B40" s="25">
        <v>1854</v>
      </c>
    </row>
    <row r="41" spans="1:2" ht="16.5" thickBot="1" x14ac:dyDescent="0.3">
      <c r="A41" s="29" t="s">
        <v>34</v>
      </c>
      <c r="B41" s="25"/>
    </row>
    <row r="42" spans="1:2" ht="15.75" x14ac:dyDescent="0.25">
      <c r="A42" s="30" t="s">
        <v>36</v>
      </c>
      <c r="B42" s="31"/>
    </row>
    <row r="43" spans="1:2" ht="15.75" x14ac:dyDescent="0.25">
      <c r="A43" s="28" t="s">
        <v>18</v>
      </c>
      <c r="B43" s="25">
        <v>10496</v>
      </c>
    </row>
    <row r="44" spans="1:2" ht="15.75" x14ac:dyDescent="0.25">
      <c r="A44" s="24" t="s">
        <v>17</v>
      </c>
      <c r="B44" s="25"/>
    </row>
    <row r="45" spans="1:2" ht="16.5" thickBot="1" x14ac:dyDescent="0.3">
      <c r="A45" s="32" t="s">
        <v>22</v>
      </c>
      <c r="B45" s="33">
        <v>32760</v>
      </c>
    </row>
    <row r="46" spans="1:2" ht="31.5" x14ac:dyDescent="0.25">
      <c r="A46" s="23" t="s">
        <v>33</v>
      </c>
      <c r="B46" s="25"/>
    </row>
    <row r="47" spans="1:2" ht="15.75" x14ac:dyDescent="0.25">
      <c r="A47" s="28" t="s">
        <v>22</v>
      </c>
      <c r="B47" s="25">
        <v>32760</v>
      </c>
    </row>
    <row r="48" spans="1:2" ht="15.75" x14ac:dyDescent="0.25">
      <c r="A48" s="24" t="s">
        <v>17</v>
      </c>
      <c r="B48" s="25">
        <v>3513</v>
      </c>
    </row>
    <row r="49" spans="1:2" ht="16.5" thickBot="1" x14ac:dyDescent="0.3">
      <c r="A49" s="28" t="s">
        <v>18</v>
      </c>
      <c r="B49" s="34">
        <v>4879</v>
      </c>
    </row>
    <row r="50" spans="1:2" ht="15.75" x14ac:dyDescent="0.25">
      <c r="A50" s="36" t="s">
        <v>53</v>
      </c>
      <c r="B50" s="37"/>
    </row>
    <row r="51" spans="1:2" ht="16.5" thickBot="1" x14ac:dyDescent="0.3">
      <c r="A51" s="26" t="s">
        <v>16</v>
      </c>
      <c r="B51" s="27">
        <v>7000</v>
      </c>
    </row>
    <row r="52" spans="1:2" ht="47.25" x14ac:dyDescent="0.25">
      <c r="A52" s="23" t="s">
        <v>35</v>
      </c>
      <c r="B52" s="25"/>
    </row>
    <row r="53" spans="1:2" ht="15.75" x14ac:dyDescent="0.25">
      <c r="A53" s="28" t="s">
        <v>22</v>
      </c>
      <c r="B53" s="25">
        <v>42650</v>
      </c>
    </row>
    <row r="54" spans="1:2" ht="15.75" x14ac:dyDescent="0.25">
      <c r="A54" s="28" t="s">
        <v>55</v>
      </c>
      <c r="B54" s="25">
        <v>27599</v>
      </c>
    </row>
    <row r="55" spans="1:2" ht="16.5" thickBot="1" x14ac:dyDescent="0.3">
      <c r="A55" s="28" t="s">
        <v>17</v>
      </c>
      <c r="B55" s="38">
        <f>18300+14800+7881</f>
        <v>40981</v>
      </c>
    </row>
    <row r="56" spans="1:2" ht="31.5" x14ac:dyDescent="0.25">
      <c r="A56" s="39" t="s">
        <v>38</v>
      </c>
      <c r="B56" s="25"/>
    </row>
    <row r="57" spans="1:2" ht="15.75" x14ac:dyDescent="0.25">
      <c r="A57" s="40" t="s">
        <v>16</v>
      </c>
      <c r="B57" s="25">
        <v>34520</v>
      </c>
    </row>
    <row r="58" spans="1:2" ht="15.75" x14ac:dyDescent="0.25">
      <c r="A58" s="40" t="s">
        <v>66</v>
      </c>
      <c r="B58" s="25">
        <v>4000</v>
      </c>
    </row>
    <row r="59" spans="1:2" ht="15.75" x14ac:dyDescent="0.25">
      <c r="A59" s="40" t="s">
        <v>18</v>
      </c>
      <c r="B59" s="25">
        <v>1380</v>
      </c>
    </row>
    <row r="60" spans="1:2" ht="16.5" thickBot="1" x14ac:dyDescent="0.3">
      <c r="A60" s="41" t="s">
        <v>70</v>
      </c>
      <c r="B60" s="53">
        <v>1016</v>
      </c>
    </row>
    <row r="61" spans="1:2" ht="15.75" x14ac:dyDescent="0.25">
      <c r="A61" s="39" t="s">
        <v>23</v>
      </c>
      <c r="B61" s="31"/>
    </row>
    <row r="62" spans="1:2" ht="15.75" x14ac:dyDescent="0.25">
      <c r="A62" s="40" t="s">
        <v>24</v>
      </c>
      <c r="B62" s="35">
        <v>35000</v>
      </c>
    </row>
    <row r="63" spans="1:2" ht="15.75" x14ac:dyDescent="0.25">
      <c r="A63" s="40" t="s">
        <v>17</v>
      </c>
      <c r="B63" s="35">
        <v>3508</v>
      </c>
    </row>
    <row r="64" spans="1:2" ht="16.5" thickBot="1" x14ac:dyDescent="0.3">
      <c r="A64" s="41" t="s">
        <v>18</v>
      </c>
      <c r="B64" s="33">
        <v>17514</v>
      </c>
    </row>
    <row r="65" spans="1:2" ht="15.75" x14ac:dyDescent="0.25">
      <c r="A65" s="42" t="s">
        <v>25</v>
      </c>
      <c r="B65" s="43"/>
    </row>
    <row r="66" spans="1:2" ht="16.5" thickBot="1" x14ac:dyDescent="0.3">
      <c r="A66" s="44" t="s">
        <v>16</v>
      </c>
      <c r="B66" s="45">
        <v>35000</v>
      </c>
    </row>
    <row r="67" spans="1:2" ht="15.75" x14ac:dyDescent="0.25">
      <c r="A67" s="50" t="s">
        <v>18</v>
      </c>
      <c r="B67" s="35">
        <v>651</v>
      </c>
    </row>
    <row r="68" spans="1:2" ht="16.5" thickBot="1" x14ac:dyDescent="0.3">
      <c r="A68" s="50" t="s">
        <v>70</v>
      </c>
      <c r="B68" s="35">
        <v>623</v>
      </c>
    </row>
    <row r="69" spans="1:2" ht="15.75" x14ac:dyDescent="0.25">
      <c r="A69" s="39" t="s">
        <v>26</v>
      </c>
      <c r="B69" s="31"/>
    </row>
    <row r="70" spans="1:2" ht="15.75" x14ac:dyDescent="0.25">
      <c r="A70" s="40" t="s">
        <v>22</v>
      </c>
      <c r="B70" s="35">
        <v>34520</v>
      </c>
    </row>
    <row r="71" spans="1:2" ht="15.75" x14ac:dyDescent="0.25">
      <c r="A71" s="55" t="s">
        <v>18</v>
      </c>
      <c r="B71" s="46"/>
    </row>
    <row r="72" spans="1:2" ht="16.5" thickBot="1" x14ac:dyDescent="0.3">
      <c r="A72" s="41" t="s">
        <v>17</v>
      </c>
      <c r="B72" s="33">
        <v>764</v>
      </c>
    </row>
    <row r="73" spans="1:2" ht="15.75" x14ac:dyDescent="0.25">
      <c r="A73" s="8" t="s">
        <v>27</v>
      </c>
      <c r="B73" s="35"/>
    </row>
    <row r="74" spans="1:2" ht="15.75" x14ac:dyDescent="0.25">
      <c r="A74" s="40" t="s">
        <v>22</v>
      </c>
      <c r="B74" s="47">
        <v>32760</v>
      </c>
    </row>
    <row r="75" spans="1:2" ht="15.75" x14ac:dyDescent="0.25">
      <c r="A75" s="40" t="s">
        <v>17</v>
      </c>
      <c r="B75" s="47"/>
    </row>
    <row r="76" spans="1:2" ht="15.75" x14ac:dyDescent="0.25">
      <c r="A76" s="40" t="s">
        <v>67</v>
      </c>
      <c r="B76" s="47">
        <v>6000</v>
      </c>
    </row>
    <row r="77" spans="1:2" ht="16.5" thickBot="1" x14ac:dyDescent="0.3">
      <c r="A77" s="41" t="s">
        <v>18</v>
      </c>
      <c r="B77" s="48">
        <v>5715</v>
      </c>
    </row>
    <row r="78" spans="1:2" ht="15.75" x14ac:dyDescent="0.25">
      <c r="A78" s="8" t="s">
        <v>37</v>
      </c>
      <c r="B78" s="35"/>
    </row>
    <row r="79" spans="1:2" ht="15.75" x14ac:dyDescent="0.25">
      <c r="A79" s="40" t="s">
        <v>28</v>
      </c>
      <c r="B79" s="35">
        <v>35000</v>
      </c>
    </row>
    <row r="80" spans="1:2" ht="15.75" x14ac:dyDescent="0.25">
      <c r="A80" s="40" t="s">
        <v>29</v>
      </c>
      <c r="B80" s="35">
        <v>775</v>
      </c>
    </row>
    <row r="81" spans="1:2" ht="16.5" thickBot="1" x14ac:dyDescent="0.3">
      <c r="A81" s="41" t="s">
        <v>30</v>
      </c>
      <c r="B81" s="33">
        <v>5416</v>
      </c>
    </row>
    <row r="82" spans="1:2" ht="15.75" x14ac:dyDescent="0.25">
      <c r="A82" s="39" t="s">
        <v>52</v>
      </c>
      <c r="B82" s="35"/>
    </row>
    <row r="83" spans="1:2" ht="15.75" x14ac:dyDescent="0.25">
      <c r="A83" s="40" t="s">
        <v>16</v>
      </c>
      <c r="B83" s="35">
        <v>7000</v>
      </c>
    </row>
    <row r="84" spans="1:2" ht="16.5" thickBot="1" x14ac:dyDescent="0.3">
      <c r="A84" s="41" t="s">
        <v>18</v>
      </c>
      <c r="B84" s="33">
        <v>830</v>
      </c>
    </row>
    <row r="85" spans="1:2" ht="15.75" x14ac:dyDescent="0.25">
      <c r="A85" s="8" t="s">
        <v>46</v>
      </c>
      <c r="B85" s="25"/>
    </row>
    <row r="86" spans="1:2" ht="31.5" x14ac:dyDescent="0.25">
      <c r="A86" s="40" t="s">
        <v>21</v>
      </c>
      <c r="B86" s="25">
        <v>35000</v>
      </c>
    </row>
    <row r="87" spans="1:2" ht="15.75" x14ac:dyDescent="0.25">
      <c r="A87" s="40" t="s">
        <v>30</v>
      </c>
      <c r="B87" s="25">
        <v>17370</v>
      </c>
    </row>
    <row r="88" spans="1:2" ht="16.5" thickBot="1" x14ac:dyDescent="0.3">
      <c r="A88" s="40" t="s">
        <v>18</v>
      </c>
      <c r="B88" s="25">
        <v>17748</v>
      </c>
    </row>
    <row r="89" spans="1:2" ht="15.75" x14ac:dyDescent="0.25">
      <c r="A89" s="49" t="s">
        <v>47</v>
      </c>
      <c r="B89" s="43"/>
    </row>
    <row r="90" spans="1:2" ht="15.75" x14ac:dyDescent="0.25">
      <c r="A90" s="50" t="s">
        <v>22</v>
      </c>
      <c r="B90" s="51">
        <v>35000</v>
      </c>
    </row>
    <row r="91" spans="1:2" ht="31.5" x14ac:dyDescent="0.25">
      <c r="A91" s="50" t="s">
        <v>77</v>
      </c>
      <c r="B91" s="51">
        <v>11800</v>
      </c>
    </row>
    <row r="92" spans="1:2" ht="15.75" x14ac:dyDescent="0.25">
      <c r="A92" s="50" t="s">
        <v>18</v>
      </c>
      <c r="B92" s="51">
        <f>18859</f>
        <v>18859</v>
      </c>
    </row>
    <row r="93" spans="1:2" ht="16.5" thickBot="1" x14ac:dyDescent="0.3">
      <c r="A93" s="41" t="s">
        <v>17</v>
      </c>
      <c r="B93" s="45">
        <v>1715</v>
      </c>
    </row>
    <row r="94" spans="1:2" ht="15.75" x14ac:dyDescent="0.25">
      <c r="A94" s="52" t="s">
        <v>48</v>
      </c>
      <c r="B94" s="51"/>
    </row>
    <row r="95" spans="1:2" ht="15.75" x14ac:dyDescent="0.25">
      <c r="A95" s="50" t="s">
        <v>31</v>
      </c>
      <c r="B95" s="51">
        <v>35000</v>
      </c>
    </row>
    <row r="96" spans="1:2" ht="31.5" x14ac:dyDescent="0.25">
      <c r="A96" s="50" t="s">
        <v>77</v>
      </c>
      <c r="B96" s="51">
        <v>11800</v>
      </c>
    </row>
    <row r="97" spans="1:2" ht="15.75" x14ac:dyDescent="0.25">
      <c r="A97" s="50" t="s">
        <v>18</v>
      </c>
      <c r="B97" s="51">
        <f>17171</f>
        <v>17171</v>
      </c>
    </row>
    <row r="98" spans="1:2" ht="16.5" thickBot="1" x14ac:dyDescent="0.3">
      <c r="A98" s="41" t="s">
        <v>17</v>
      </c>
      <c r="B98" s="45">
        <v>1712</v>
      </c>
    </row>
    <row r="99" spans="1:2" ht="15.75" x14ac:dyDescent="0.25">
      <c r="A99" s="69" t="s">
        <v>68</v>
      </c>
      <c r="B99" s="31"/>
    </row>
    <row r="100" spans="1:2" ht="15.75" x14ac:dyDescent="0.25">
      <c r="A100" s="40" t="s">
        <v>31</v>
      </c>
      <c r="B100" s="35">
        <v>44200</v>
      </c>
    </row>
    <row r="101" spans="1:2" ht="15.75" x14ac:dyDescent="0.25">
      <c r="A101" s="40" t="s">
        <v>18</v>
      </c>
      <c r="B101" s="35">
        <v>6167</v>
      </c>
    </row>
    <row r="102" spans="1:2" ht="16.5" thickBot="1" x14ac:dyDescent="0.3">
      <c r="A102" s="41" t="s">
        <v>70</v>
      </c>
      <c r="B102" s="33">
        <v>5117</v>
      </c>
    </row>
    <row r="103" spans="1:2" ht="15.75" x14ac:dyDescent="0.25">
      <c r="A103" s="69" t="s">
        <v>69</v>
      </c>
      <c r="B103" s="31"/>
    </row>
    <row r="104" spans="1:2" ht="15.75" x14ac:dyDescent="0.25">
      <c r="A104" s="40" t="s">
        <v>31</v>
      </c>
      <c r="B104" s="35">
        <v>35700</v>
      </c>
    </row>
    <row r="105" spans="1:2" ht="15.75" x14ac:dyDescent="0.25">
      <c r="A105" s="40" t="s">
        <v>18</v>
      </c>
      <c r="B105" s="35">
        <v>4993</v>
      </c>
    </row>
    <row r="106" spans="1:2" ht="16.5" thickBot="1" x14ac:dyDescent="0.3">
      <c r="A106" s="41" t="s">
        <v>17</v>
      </c>
      <c r="B106" s="33">
        <v>8540</v>
      </c>
    </row>
    <row r="107" spans="1:2" ht="33" customHeight="1" thickBot="1" x14ac:dyDescent="0.3">
      <c r="A107" s="75" t="s">
        <v>32</v>
      </c>
      <c r="B107" s="76"/>
    </row>
    <row r="108" spans="1:2" ht="47.25" x14ac:dyDescent="0.25">
      <c r="A108" s="71" t="s">
        <v>57</v>
      </c>
      <c r="B108" s="11">
        <f>156756</f>
        <v>156756</v>
      </c>
    </row>
    <row r="109" spans="1:2" ht="15.75" x14ac:dyDescent="0.25">
      <c r="A109" s="54" t="s">
        <v>71</v>
      </c>
      <c r="B109" s="6">
        <v>55200</v>
      </c>
    </row>
    <row r="110" spans="1:2" ht="15.75" x14ac:dyDescent="0.25">
      <c r="A110" s="50" t="s">
        <v>61</v>
      </c>
      <c r="B110" s="6"/>
    </row>
    <row r="111" spans="1:2" ht="15.75" x14ac:dyDescent="0.25">
      <c r="A111" s="50" t="s">
        <v>62</v>
      </c>
      <c r="B111" s="6">
        <f>49800+11350</f>
        <v>61150</v>
      </c>
    </row>
    <row r="112" spans="1:2" ht="15.75" x14ac:dyDescent="0.25">
      <c r="A112" s="50" t="s">
        <v>60</v>
      </c>
      <c r="B112" s="6">
        <f>41840+4500</f>
        <v>46340</v>
      </c>
    </row>
    <row r="113" spans="1:2" ht="15.75" x14ac:dyDescent="0.25">
      <c r="A113" s="50" t="s">
        <v>64</v>
      </c>
      <c r="B113" s="6">
        <v>23977</v>
      </c>
    </row>
    <row r="114" spans="1:2" ht="15.75" x14ac:dyDescent="0.25">
      <c r="A114" s="50" t="s">
        <v>80</v>
      </c>
      <c r="B114" s="72">
        <v>141260</v>
      </c>
    </row>
    <row r="115" spans="1:2" ht="15.75" x14ac:dyDescent="0.25">
      <c r="A115" s="50" t="s">
        <v>72</v>
      </c>
      <c r="B115" s="73">
        <f>8057+32586+3200</f>
        <v>43843</v>
      </c>
    </row>
    <row r="116" spans="1:2" ht="16.5" thickBot="1" x14ac:dyDescent="0.3">
      <c r="A116" s="44" t="s">
        <v>73</v>
      </c>
      <c r="B116" s="74">
        <f>1412+2209+4500</f>
        <v>8121</v>
      </c>
    </row>
    <row r="117" spans="1:2" ht="15.75" x14ac:dyDescent="0.25">
      <c r="A117" s="70" t="s">
        <v>79</v>
      </c>
      <c r="B117" s="79"/>
    </row>
    <row r="118" spans="1:2" ht="15.75" x14ac:dyDescent="0.25">
      <c r="A118" s="50" t="s">
        <v>60</v>
      </c>
      <c r="B118" s="80">
        <f>121320+8935+17691</f>
        <v>147946</v>
      </c>
    </row>
    <row r="119" spans="1:2" ht="15.75" x14ac:dyDescent="0.25">
      <c r="A119" s="50" t="s">
        <v>62</v>
      </c>
      <c r="B119" s="80">
        <v>124200</v>
      </c>
    </row>
    <row r="120" spans="1:2" ht="15.75" x14ac:dyDescent="0.25">
      <c r="A120" s="50" t="s">
        <v>63</v>
      </c>
      <c r="B120" s="80">
        <v>13300</v>
      </c>
    </row>
    <row r="121" spans="1:2" ht="15.75" x14ac:dyDescent="0.25">
      <c r="A121" s="50" t="s">
        <v>81</v>
      </c>
      <c r="B121" s="80">
        <v>413798</v>
      </c>
    </row>
    <row r="122" spans="1:2" ht="15.75" x14ac:dyDescent="0.25">
      <c r="A122" s="50" t="s">
        <v>72</v>
      </c>
      <c r="B122" s="80">
        <v>13992</v>
      </c>
    </row>
    <row r="123" spans="1:2" ht="15.75" x14ac:dyDescent="0.25">
      <c r="A123" s="50" t="s">
        <v>58</v>
      </c>
      <c r="B123" s="80">
        <f>(17250+34500+46000)*1.2</f>
        <v>117300</v>
      </c>
    </row>
    <row r="124" spans="1:2" ht="16.5" thickBot="1" x14ac:dyDescent="0.3">
      <c r="A124" s="50" t="s">
        <v>59</v>
      </c>
      <c r="B124" s="7">
        <v>15000</v>
      </c>
    </row>
    <row r="125" spans="1:2" ht="29.25" customHeight="1" thickBot="1" x14ac:dyDescent="0.3">
      <c r="A125" s="77" t="s">
        <v>45</v>
      </c>
      <c r="B125" s="78"/>
    </row>
    <row r="126" spans="1:2" ht="32.25" thickBot="1" x14ac:dyDescent="0.3">
      <c r="A126" s="20" t="s">
        <v>42</v>
      </c>
      <c r="B126" s="21">
        <v>157720</v>
      </c>
    </row>
    <row r="129" spans="1:2" x14ac:dyDescent="0.25">
      <c r="B129" s="10"/>
    </row>
    <row r="130" spans="1:2" ht="15.75" x14ac:dyDescent="0.25">
      <c r="A130" s="4"/>
      <c r="B130" s="10"/>
    </row>
    <row r="131" spans="1:2" ht="15.75" x14ac:dyDescent="0.25">
      <c r="A131" s="4"/>
      <c r="B131" s="10"/>
    </row>
  </sheetData>
  <mergeCells count="7">
    <mergeCell ref="A125:B125"/>
    <mergeCell ref="A107:B107"/>
    <mergeCell ref="A1:B1"/>
    <mergeCell ref="A18:B18"/>
    <mergeCell ref="A23:B23"/>
    <mergeCell ref="A28:B28"/>
    <mergeCell ref="A16:B17"/>
  </mergeCells>
  <hyperlinks>
    <hyperlink ref="A78" r:id="rId1" display="https://doroga-zhizni.org/tanya-s-ne-ostavit-v-odinochestve.html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февраль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a.kotelnikova</cp:lastModifiedBy>
  <dcterms:created xsi:type="dcterms:W3CDTF">2020-10-08T09:15:41Z</dcterms:created>
  <dcterms:modified xsi:type="dcterms:W3CDTF">2021-03-16T12:34:26Z</dcterms:modified>
</cp:coreProperties>
</file>