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октяб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1" l="1"/>
  <c r="B129" i="1"/>
  <c r="C128" i="1"/>
  <c r="B111" i="1"/>
  <c r="B81" i="1"/>
  <c r="B77" i="1"/>
  <c r="B71" i="1"/>
  <c r="B60" i="1"/>
  <c r="B46" i="1"/>
  <c r="B43" i="1"/>
  <c r="B38" i="1"/>
  <c r="B37" i="1"/>
  <c r="B36" i="1"/>
  <c r="B34" i="1"/>
  <c r="B33" i="1"/>
  <c r="B29" i="1"/>
  <c r="B25" i="1"/>
  <c r="B22" i="1"/>
  <c r="B14" i="1"/>
  <c r="B13" i="1"/>
  <c r="B12" i="1"/>
  <c r="B11" i="1"/>
  <c r="B10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<sst xmlns="http://schemas.openxmlformats.org/spreadsheetml/2006/main" count="125" uniqueCount="81">
  <si>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</si>
  <si>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</si>
  <si>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</si>
  <si>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</si>
  <si>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</si>
  <si>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Командировочные расходы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</si>
  <si>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</si>
  <si>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</si>
  <si>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</si>
  <si>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</si>
  <si>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</si>
  <si>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</si>
  <si>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</si>
  <si>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</si>
  <si>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</si>
  <si>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</si>
  <si>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</si>
  <si>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</si>
  <si>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</si>
  <si>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</si>
  <si>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</si>
  <si>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</si>
  <si>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</si>
  <si>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</si>
  <si>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</si>
  <si>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</si>
  <si>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</si>
  <si>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</si>
  <si>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</si>
  <si>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</si>
  <si>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</si>
  <si>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Ваня К. </t>
  </si>
  <si>
    <t>оплата ухода патронажной няни</t>
  </si>
  <si>
    <t>Катя М.</t>
  </si>
  <si>
    <t>Луиза М.</t>
  </si>
  <si>
    <t>Миша Х.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</si>
  <si>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</si>
  <si>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</si>
  <si>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</si>
  <si>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</si>
  <si>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</si>
  <si>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</si>
  <si>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</si>
  <si>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Выездные медицинские консультации для региональных детей-сирот</t>
  </si>
  <si>
    <t>ГРАНТ</t>
  </si>
  <si>
    <t>Софинансирование</t>
  </si>
  <si>
    <t>проезд</t>
  </si>
  <si>
    <t>проживание</t>
  </si>
  <si>
    <t>E-invoicing</t>
  </si>
  <si>
    <t>Бытовые нужды офиса</t>
  </si>
  <si>
    <t>Маргарита К.</t>
  </si>
  <si>
    <t>Оплата труда координаторов</t>
  </si>
  <si>
    <t xml:space="preserve">Оплата интернета в офисе и мобильной связи координаторов  </t>
  </si>
  <si>
    <t>Оплата билетов</t>
  </si>
  <si>
    <t>Роман Р.</t>
  </si>
  <si>
    <t>Реабилитация (Дэма)</t>
  </si>
  <si>
    <t>Оплата лицензии на ПО, оплата программ и доп.ПО, 1С</t>
  </si>
  <si>
    <t>Печать листовок, roll up</t>
  </si>
  <si>
    <t>Реклама</t>
  </si>
  <si>
    <t>Школа приемных родителей</t>
  </si>
  <si>
    <t>Башим И.</t>
  </si>
  <si>
    <t>Трансфер</t>
  </si>
  <si>
    <t>Юсуф Г.</t>
  </si>
  <si>
    <t>Саша Г., Саша Ч., Сережа Ш.,Лера Р.</t>
  </si>
  <si>
    <t>ПЦР тесты</t>
  </si>
  <si>
    <t>Кабардино-Балкария (Нальчик)</t>
  </si>
  <si>
    <t>Оплата расходных материалов</t>
  </si>
  <si>
    <t>Экспресс-тесты ковид</t>
  </si>
  <si>
    <t>Обучающий курс повышения квалификации для юридического отдела</t>
  </si>
  <si>
    <t>Акция в Глобусе</t>
  </si>
  <si>
    <t>Социальный центр</t>
  </si>
  <si>
    <t>Аренда помещения</t>
  </si>
  <si>
    <t>Содержание, мед расходники</t>
  </si>
  <si>
    <t>Закупка канцтоваров и оборудования (проектор)</t>
  </si>
  <si>
    <t>Оплата труда сотрудников</t>
  </si>
  <si>
    <t>Покупка брейсов для воспитанника Дома Ребенка, г.Череповец</t>
  </si>
  <si>
    <t>Мед расходники</t>
  </si>
  <si>
    <t>Отправка почтой договоров, протоколов в сиротские учреждения</t>
  </si>
  <si>
    <t>Посткурация БУ Кугесьский детский дом-интернат для умственно отсталых детей Минздравсоцразвития Чувашии</t>
  </si>
  <si>
    <t>Проезд</t>
  </si>
  <si>
    <t>Оплата труда врачей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</si>
</sst>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  <font>
      <b/>
      <sz val="12"/>
      <color rgb="FF006F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3" fontId="9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2" fillId="0" borderId="0" xfId="1" applyFont="1" applyBorder="1"/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3" fillId="0" borderId="0" xfId="1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abSelected="1" topLeftCell="A100" workbookViewId="0">
      <selection activeCell="A137" sqref="A137"/>
    </sheetView>
  </sheetViews>
  <sheetFormatPr defaultRowHeight="15" x14ac:dyDescent="0.25"/>
  <cols>
    <col min="1" max="1" width="45.140625" style="4" customWidth="1"/>
    <col min="2" max="2" width="15.5703125" style="5" customWidth="1"/>
    <col min="3" max="3" width="25.28515625" style="3" customWidth="1"/>
  </cols>
  <sheetData>
    <row r="1" spans="1:3" ht="24.75" customHeight="1" x14ac:dyDescent="0.25">
      <c r="A1" s="24" t="s">
        <v>0</v>
      </c>
      <c r="B1" s="24"/>
      <c r="C1" s="24"/>
    </row>
    <row r="2" spans="1:3" ht="15.75" x14ac:dyDescent="0.25">
      <c r="A2" s="1" t="s">
        <v>1</v>
      </c>
      <c r="B2" s="22">
        <v>1000</v>
      </c>
      <c r="C2" s="22"/>
    </row>
    <row r="3" spans="1:3" ht="15.75" x14ac:dyDescent="0.25">
      <c r="A3" s="1" t="s">
        <v>2</v>
      </c>
      <c r="B3" s="22">
        <f>(320618.1+17737.96+5750+500)*1.22</f>
        <v>420419.39319999999</v>
      </c>
      <c r="C3" s="22"/>
    </row>
    <row r="4" spans="1:3" ht="15.75" x14ac:dyDescent="0.25">
      <c r="A4" s="1" t="s">
        <v>3</v>
      </c>
      <c r="B4" s="22">
        <v>10000</v>
      </c>
      <c r="C4" s="22"/>
    </row>
    <row r="5" spans="1:3" ht="15.75" x14ac:dyDescent="0.25">
      <c r="A5" s="1" t="s">
        <v>4</v>
      </c>
      <c r="B5" s="22">
        <f>2000+3646.49+414</f>
        <v>6060.49</v>
      </c>
      <c r="C5" s="22"/>
    </row>
    <row r="6" spans="1:3" ht="31.5" x14ac:dyDescent="0.25">
      <c r="A6" s="1" t="s">
        <v>56</v>
      </c>
      <c r="B6" s="22">
        <f>15499+1152</f>
        <v>16651</v>
      </c>
      <c r="C6" s="22"/>
    </row>
    <row r="7" spans="1:3" ht="15.75" x14ac:dyDescent="0.25">
      <c r="A7" s="1" t="s">
        <v>5</v>
      </c>
      <c r="B7" s="22">
        <f>16182.36+3995+19258.1+1004.9</f>
        <v>40440.36</v>
      </c>
      <c r="C7" s="22"/>
    </row>
    <row r="8" spans="1:3" ht="15.75" x14ac:dyDescent="0.25">
      <c r="A8" s="1" t="s">
        <v>6</v>
      </c>
      <c r="B8" s="22">
        <f>300+3855.34</f>
        <v>4155.34</v>
      </c>
      <c r="C8" s="22"/>
    </row>
    <row r="9" spans="1:3" ht="15.75" x14ac:dyDescent="0.25">
      <c r="A9" s="1" t="s">
        <v>49</v>
      </c>
      <c r="B9" s="22">
        <f>2049+8129.45+397+15499</f>
        <v>26074.45</v>
      </c>
      <c r="C9" s="22"/>
    </row>
    <row r="10" spans="1:3" ht="31.5" x14ac:dyDescent="0.25">
      <c r="A10" s="1" t="s">
        <v>52</v>
      </c>
      <c r="B10" s="22">
        <f>16800+5600+4000</f>
        <v>26400</v>
      </c>
      <c r="C10" s="22"/>
    </row>
    <row r="11" spans="1:3" ht="15.75" x14ac:dyDescent="0.25">
      <c r="A11" s="2" t="s">
        <v>7</v>
      </c>
      <c r="B11" s="22">
        <f>782.25+36736.8+6928.8</f>
        <v>44447.850000000006</v>
      </c>
      <c r="C11" s="22"/>
    </row>
    <row r="12" spans="1:3" ht="15.75" x14ac:dyDescent="0.25">
      <c r="A12" s="2" t="s">
        <v>8</v>
      </c>
      <c r="B12" s="22">
        <f>485+300+450+150</f>
        <v>1385</v>
      </c>
      <c r="C12" s="22"/>
    </row>
    <row r="13" spans="1:3" ht="15.75" x14ac:dyDescent="0.25">
      <c r="A13" s="2" t="s">
        <v>57</v>
      </c>
      <c r="B13" s="22">
        <f>2600+4300</f>
        <v>6900</v>
      </c>
      <c r="C13" s="22"/>
    </row>
    <row r="14" spans="1:3" ht="30" customHeight="1" x14ac:dyDescent="0.25">
      <c r="A14" s="2" t="s">
        <v>58</v>
      </c>
      <c r="B14" s="22">
        <f>21600+21600</f>
        <v>43200</v>
      </c>
      <c r="C14" s="22"/>
    </row>
    <row r="15" spans="1:3" ht="28.5" customHeight="1" x14ac:dyDescent="0.25">
      <c r="A15" s="2" t="s">
        <v>67</v>
      </c>
      <c r="B15" s="22">
        <v>17600</v>
      </c>
      <c r="C15" s="22"/>
    </row>
    <row r="16" spans="1:3" ht="36.75" customHeight="1" x14ac:dyDescent="0.25">
      <c r="A16" s="2" t="s">
        <v>68</v>
      </c>
      <c r="B16" s="22">
        <v>18000</v>
      </c>
      <c r="C16" s="22"/>
    </row>
    <row r="17" spans="1:3" ht="15.75" x14ac:dyDescent="0.25">
      <c r="A17" s="2" t="s">
        <v>69</v>
      </c>
      <c r="B17" s="22">
        <v>9442.93</v>
      </c>
      <c r="C17" s="22"/>
    </row>
    <row r="18" spans="1:3" ht="15.75" customHeight="1" x14ac:dyDescent="0.25">
      <c r="A18" s="31" t="s">
        <v>9</v>
      </c>
      <c r="B18" s="31"/>
      <c r="C18" s="31"/>
    </row>
    <row r="19" spans="1:3" ht="25.5" customHeight="1" x14ac:dyDescent="0.25">
      <c r="A19" s="31"/>
      <c r="B19" s="31"/>
      <c r="C19" s="31"/>
    </row>
    <row r="20" spans="1:3" ht="25.5" customHeight="1" x14ac:dyDescent="0.25">
      <c r="A20" s="24" t="s">
        <v>10</v>
      </c>
      <c r="B20" s="24"/>
      <c r="C20" s="24"/>
    </row>
    <row r="21" spans="1:3" ht="24" customHeight="1" x14ac:dyDescent="0.25">
      <c r="A21" s="1" t="s">
        <v>11</v>
      </c>
      <c r="B21" s="22">
        <v>1151200</v>
      </c>
      <c r="C21" s="22"/>
    </row>
    <row r="22" spans="1:3" ht="34.5" customHeight="1" x14ac:dyDescent="0.25">
      <c r="A22" s="1" t="s">
        <v>12</v>
      </c>
      <c r="B22" s="22">
        <f>250909.59*1.22</f>
        <v>306109.6998</v>
      </c>
      <c r="C22" s="22"/>
    </row>
    <row r="23" spans="1:3" ht="31.5" x14ac:dyDescent="0.25">
      <c r="A23" s="1" t="s">
        <v>13</v>
      </c>
      <c r="B23" s="22">
        <v>4925</v>
      </c>
      <c r="C23" s="22"/>
    </row>
    <row r="24" spans="1:3" ht="31.5" x14ac:dyDescent="0.25">
      <c r="A24" s="1" t="s">
        <v>14</v>
      </c>
      <c r="B24" s="22">
        <v>14506.5</v>
      </c>
      <c r="C24" s="22"/>
    </row>
    <row r="25" spans="1:3" ht="31.5" x14ac:dyDescent="0.25">
      <c r="A25" s="1" t="s">
        <v>15</v>
      </c>
      <c r="B25" s="22">
        <f>7432.8</f>
        <v>7432.8</v>
      </c>
      <c r="C25" s="22"/>
    </row>
    <row r="26" spans="1:3" ht="25.5" customHeight="1" x14ac:dyDescent="0.25">
      <c r="A26" s="30" t="s">
        <v>70</v>
      </c>
      <c r="B26" s="30"/>
      <c r="C26" s="30"/>
    </row>
    <row r="27" spans="1:3" ht="15.75" customHeight="1" x14ac:dyDescent="0.25">
      <c r="A27" s="30"/>
      <c r="B27" s="30"/>
      <c r="C27" s="30"/>
    </row>
    <row r="28" spans="1:3" ht="41.25" customHeight="1" x14ac:dyDescent="0.25">
      <c r="A28" s="1" t="s">
        <v>71</v>
      </c>
      <c r="B28" s="22">
        <v>190000</v>
      </c>
      <c r="C28" s="22"/>
    </row>
    <row r="29" spans="1:3" ht="39" customHeight="1" x14ac:dyDescent="0.25">
      <c r="A29" s="1" t="s">
        <v>72</v>
      </c>
      <c r="B29" s="22">
        <f>55431.74+11184+24650.85</f>
        <v>91266.59</v>
      </c>
      <c r="C29" s="22"/>
    </row>
    <row r="31" spans="1:3" s="32" customFormat="1" ht="15.75" customHeight="1" x14ac:dyDescent="0.25">
      <c r="A31" s="24" t="s">
        <v>59</v>
      </c>
      <c r="B31" s="24"/>
      <c r="C31" s="24"/>
    </row>
    <row r="32" spans="1:3" s="32" customFormat="1" ht="31.5" customHeight="1" x14ac:dyDescent="0.25">
      <c r="A32" s="24"/>
      <c r="B32" s="24"/>
      <c r="C32" s="24"/>
    </row>
    <row r="33" spans="1:3" ht="34.5" customHeight="1" x14ac:dyDescent="0.25">
      <c r="A33" s="1" t="s">
        <v>73</v>
      </c>
      <c r="B33" s="22">
        <f>25250+1430</f>
        <v>26680</v>
      </c>
      <c r="C33" s="22"/>
    </row>
    <row r="34" spans="1:3" ht="15.75" x14ac:dyDescent="0.25">
      <c r="A34" s="1" t="s">
        <v>74</v>
      </c>
      <c r="B34" s="22">
        <f>33300*1.22</f>
        <v>40626</v>
      </c>
      <c r="C34" s="22"/>
    </row>
    <row r="35" spans="1:3" ht="25.5" customHeight="1" x14ac:dyDescent="0.25">
      <c r="A35" s="24" t="s">
        <v>16</v>
      </c>
      <c r="B35" s="24"/>
      <c r="C35" s="24"/>
    </row>
    <row r="36" spans="1:3" ht="25.5" customHeight="1" x14ac:dyDescent="0.25">
      <c r="A36" s="1" t="s">
        <v>17</v>
      </c>
      <c r="B36" s="22">
        <f>(66659.59+126500)*1.22</f>
        <v>235654.6998</v>
      </c>
      <c r="C36" s="22"/>
    </row>
    <row r="37" spans="1:3" ht="47.25" x14ac:dyDescent="0.25">
      <c r="A37" s="1" t="s">
        <v>18</v>
      </c>
      <c r="B37" s="22">
        <f>10683.94+9700+3114.57+4500+4500</f>
        <v>32498.510000000002</v>
      </c>
      <c r="C37" s="22"/>
    </row>
    <row r="38" spans="1:3" ht="63" x14ac:dyDescent="0.25">
      <c r="A38" s="1" t="s">
        <v>19</v>
      </c>
      <c r="B38" s="22">
        <f>6271+39524.4</f>
        <v>45795.4</v>
      </c>
      <c r="C38" s="22"/>
    </row>
    <row r="39" spans="1:3" ht="31.5" x14ac:dyDescent="0.25">
      <c r="A39" s="1" t="s">
        <v>75</v>
      </c>
      <c r="B39" s="22">
        <v>13915</v>
      </c>
      <c r="C39" s="22"/>
    </row>
    <row r="40" spans="1:3" ht="15.75" x14ac:dyDescent="0.25">
      <c r="A40" s="1" t="s">
        <v>76</v>
      </c>
      <c r="B40" s="22">
        <v>2400</v>
      </c>
      <c r="C40" s="22"/>
    </row>
    <row r="41" spans="1:3" ht="15" customHeight="1" x14ac:dyDescent="0.25">
      <c r="A41" s="34" t="s">
        <v>20</v>
      </c>
      <c r="B41" s="33"/>
      <c r="C41" s="33"/>
    </row>
    <row r="42" spans="1:3" ht="15.75" customHeight="1" x14ac:dyDescent="0.25">
      <c r="A42" s="34"/>
      <c r="B42" s="33"/>
      <c r="C42" s="33"/>
    </row>
    <row r="43" spans="1:3" ht="15.75" x14ac:dyDescent="0.25">
      <c r="A43" s="1" t="s">
        <v>17</v>
      </c>
      <c r="B43" s="22">
        <f>(66661.32+138000+118000)*1.22</f>
        <v>393646.81040000002</v>
      </c>
      <c r="C43" s="22"/>
    </row>
    <row r="44" spans="1:3" ht="31.5" x14ac:dyDescent="0.25">
      <c r="A44" s="1" t="s">
        <v>77</v>
      </c>
      <c r="B44" s="22">
        <v>2260</v>
      </c>
      <c r="C44" s="22"/>
    </row>
    <row r="45" spans="1:3" ht="15.75" x14ac:dyDescent="0.25">
      <c r="A45" s="27"/>
      <c r="B45" s="22"/>
      <c r="C45" s="22"/>
    </row>
    <row r="46" spans="1:3" ht="44.25" customHeight="1" x14ac:dyDescent="0.25">
      <c r="A46" s="6" t="s">
        <v>21</v>
      </c>
      <c r="B46" s="22">
        <f>(15000+94920)*1.2</f>
        <v>131904</v>
      </c>
      <c r="C46" s="22"/>
    </row>
    <row r="47" spans="1:3" ht="15.75" x14ac:dyDescent="0.25">
      <c r="A47" s="7" t="s">
        <v>22</v>
      </c>
      <c r="B47" s="25"/>
      <c r="C47" s="25"/>
    </row>
    <row r="48" spans="1:3" ht="15.75" x14ac:dyDescent="0.25">
      <c r="A48" s="8" t="s">
        <v>23</v>
      </c>
      <c r="B48" s="22">
        <v>68200</v>
      </c>
      <c r="C48" s="22"/>
    </row>
    <row r="49" spans="1:3" ht="15.75" x14ac:dyDescent="0.25">
      <c r="A49" s="8" t="s">
        <v>24</v>
      </c>
      <c r="B49" s="22">
        <v>12541</v>
      </c>
      <c r="C49" s="22"/>
    </row>
    <row r="50" spans="1:3" ht="15.75" x14ac:dyDescent="0.25">
      <c r="A50" s="8" t="s">
        <v>25</v>
      </c>
      <c r="B50" s="22">
        <v>9922.7999999999993</v>
      </c>
      <c r="C50" s="22"/>
    </row>
    <row r="51" spans="1:3" ht="15.75" x14ac:dyDescent="0.25">
      <c r="A51" s="7" t="s">
        <v>26</v>
      </c>
      <c r="B51" s="26"/>
      <c r="C51" s="26"/>
    </row>
    <row r="52" spans="1:3" ht="15.75" x14ac:dyDescent="0.25">
      <c r="A52" s="8" t="s">
        <v>23</v>
      </c>
      <c r="B52" s="22">
        <v>6600</v>
      </c>
      <c r="C52" s="22"/>
    </row>
    <row r="53" spans="1:3" ht="15.75" x14ac:dyDescent="0.25">
      <c r="A53" s="8" t="s">
        <v>24</v>
      </c>
      <c r="B53" s="22">
        <v>1700</v>
      </c>
      <c r="C53" s="22"/>
    </row>
    <row r="54" spans="1:3" ht="15.75" x14ac:dyDescent="0.25">
      <c r="A54" s="7" t="s">
        <v>27</v>
      </c>
      <c r="B54" s="26"/>
      <c r="C54" s="26"/>
    </row>
    <row r="55" spans="1:3" ht="15.75" x14ac:dyDescent="0.25">
      <c r="A55" s="8" t="s">
        <v>24</v>
      </c>
      <c r="B55" s="22">
        <v>2550</v>
      </c>
      <c r="C55" s="22"/>
    </row>
    <row r="56" spans="1:3" ht="15.75" x14ac:dyDescent="0.25">
      <c r="A56" s="8" t="s">
        <v>23</v>
      </c>
      <c r="B56" s="22">
        <v>68200</v>
      </c>
      <c r="C56" s="22"/>
    </row>
    <row r="57" spans="1:3" ht="15.75" x14ac:dyDescent="0.25">
      <c r="A57" s="8" t="s">
        <v>25</v>
      </c>
      <c r="B57" s="22">
        <v>12032.99</v>
      </c>
      <c r="C57" s="22"/>
    </row>
    <row r="58" spans="1:3" ht="15.75" x14ac:dyDescent="0.25">
      <c r="A58" s="7" t="s">
        <v>60</v>
      </c>
      <c r="B58" s="20"/>
      <c r="C58" s="20"/>
    </row>
    <row r="59" spans="1:3" ht="15.75" x14ac:dyDescent="0.25">
      <c r="A59" s="8" t="s">
        <v>24</v>
      </c>
      <c r="B59" s="22">
        <v>24896</v>
      </c>
      <c r="C59" s="22"/>
    </row>
    <row r="60" spans="1:3" ht="15.75" x14ac:dyDescent="0.25">
      <c r="A60" s="8" t="s">
        <v>53</v>
      </c>
      <c r="B60" s="22">
        <f>25030+36082</f>
        <v>61112</v>
      </c>
      <c r="C60" s="22"/>
    </row>
    <row r="61" spans="1:3" ht="15.75" x14ac:dyDescent="0.25">
      <c r="A61" s="7" t="s">
        <v>28</v>
      </c>
      <c r="B61" s="26"/>
      <c r="C61" s="26"/>
    </row>
    <row r="62" spans="1:3" ht="15.75" x14ac:dyDescent="0.25">
      <c r="A62" s="8" t="s">
        <v>23</v>
      </c>
      <c r="B62" s="22">
        <v>68200</v>
      </c>
      <c r="C62" s="22"/>
    </row>
    <row r="63" spans="1:3" ht="15.75" x14ac:dyDescent="0.25">
      <c r="A63" s="8" t="s">
        <v>24</v>
      </c>
      <c r="B63" s="22">
        <v>8004.5</v>
      </c>
      <c r="C63" s="22"/>
    </row>
    <row r="64" spans="1:3" ht="15.75" x14ac:dyDescent="0.25">
      <c r="A64" s="8" t="s">
        <v>25</v>
      </c>
      <c r="B64" s="22">
        <v>11463.05</v>
      </c>
      <c r="C64" s="22"/>
    </row>
    <row r="65" spans="1:3" ht="15.75" x14ac:dyDescent="0.25">
      <c r="A65" s="7" t="s">
        <v>29</v>
      </c>
      <c r="B65" s="26"/>
      <c r="C65" s="26"/>
    </row>
    <row r="66" spans="1:3" ht="15.75" x14ac:dyDescent="0.25">
      <c r="A66" s="8" t="s">
        <v>30</v>
      </c>
      <c r="B66" s="22">
        <v>68200</v>
      </c>
      <c r="C66" s="22"/>
    </row>
    <row r="67" spans="1:3" ht="15.75" x14ac:dyDescent="0.25">
      <c r="A67" s="8" t="s">
        <v>25</v>
      </c>
      <c r="B67" s="22">
        <v>2000</v>
      </c>
      <c r="C67" s="22"/>
    </row>
    <row r="68" spans="1:3" ht="15.75" x14ac:dyDescent="0.25">
      <c r="A68" s="7" t="s">
        <v>31</v>
      </c>
      <c r="B68" s="26"/>
      <c r="C68" s="26"/>
    </row>
    <row r="69" spans="1:3" ht="15.75" x14ac:dyDescent="0.25">
      <c r="A69" s="8" t="s">
        <v>24</v>
      </c>
      <c r="B69" s="22">
        <v>4886.46</v>
      </c>
      <c r="C69" s="22"/>
    </row>
    <row r="70" spans="1:3" ht="15.75" x14ac:dyDescent="0.25">
      <c r="A70" s="8" t="s">
        <v>23</v>
      </c>
      <c r="B70" s="22">
        <v>68200</v>
      </c>
      <c r="C70" s="22"/>
    </row>
    <row r="71" spans="1:3" ht="15.75" x14ac:dyDescent="0.25">
      <c r="A71" s="8" t="s">
        <v>61</v>
      </c>
      <c r="B71" s="22">
        <f>484+11158.18</f>
        <v>11642.18</v>
      </c>
      <c r="C71" s="22"/>
    </row>
    <row r="72" spans="1:3" ht="15.75" x14ac:dyDescent="0.25">
      <c r="A72" s="8" t="s">
        <v>32</v>
      </c>
      <c r="B72" s="22">
        <v>68200</v>
      </c>
      <c r="C72" s="22"/>
    </row>
    <row r="73" spans="1:3" ht="15.75" x14ac:dyDescent="0.25">
      <c r="A73" s="8" t="s">
        <v>24</v>
      </c>
      <c r="B73" s="22">
        <v>5539</v>
      </c>
      <c r="C73" s="22"/>
    </row>
    <row r="74" spans="1:3" ht="15.75" x14ac:dyDescent="0.25">
      <c r="A74" s="9" t="s">
        <v>33</v>
      </c>
      <c r="B74" s="26"/>
      <c r="C74" s="26"/>
    </row>
    <row r="75" spans="1:3" ht="15.75" x14ac:dyDescent="0.25">
      <c r="A75" s="8" t="s">
        <v>23</v>
      </c>
      <c r="B75" s="22">
        <v>68200</v>
      </c>
      <c r="C75" s="22"/>
    </row>
    <row r="76" spans="1:3" ht="15.75" x14ac:dyDescent="0.25">
      <c r="A76" s="8" t="s">
        <v>24</v>
      </c>
      <c r="B76" s="22">
        <v>13809.97</v>
      </c>
      <c r="C76" s="22"/>
    </row>
    <row r="77" spans="1:3" ht="15.75" x14ac:dyDescent="0.25">
      <c r="A77" s="8" t="s">
        <v>25</v>
      </c>
      <c r="B77" s="22">
        <f>6161+20774.62</f>
        <v>26935.62</v>
      </c>
      <c r="C77" s="22"/>
    </row>
    <row r="78" spans="1:3" ht="15.75" x14ac:dyDescent="0.25">
      <c r="A78" s="9" t="s">
        <v>34</v>
      </c>
      <c r="B78" s="26"/>
      <c r="C78" s="26"/>
    </row>
    <row r="79" spans="1:3" ht="15.75" x14ac:dyDescent="0.25">
      <c r="A79" s="8" t="s">
        <v>23</v>
      </c>
      <c r="B79" s="22">
        <v>68200</v>
      </c>
      <c r="C79" s="22"/>
    </row>
    <row r="80" spans="1:3" ht="15.75" x14ac:dyDescent="0.25">
      <c r="A80" s="8" t="s">
        <v>24</v>
      </c>
      <c r="B80" s="22">
        <v>1437.93</v>
      </c>
      <c r="C80" s="22"/>
    </row>
    <row r="81" spans="1:3" ht="15.75" x14ac:dyDescent="0.25">
      <c r="A81" s="8" t="s">
        <v>25</v>
      </c>
      <c r="B81" s="22">
        <f>1667+12344.17</f>
        <v>14011.17</v>
      </c>
      <c r="C81" s="22"/>
    </row>
    <row r="82" spans="1:3" ht="15.75" x14ac:dyDescent="0.25">
      <c r="A82" s="9" t="s">
        <v>50</v>
      </c>
      <c r="B82" s="20"/>
      <c r="C82" s="20"/>
    </row>
    <row r="83" spans="1:3" ht="15.75" x14ac:dyDescent="0.25">
      <c r="A83" s="8" t="s">
        <v>23</v>
      </c>
      <c r="B83" s="22">
        <v>68200</v>
      </c>
      <c r="C83" s="22"/>
    </row>
    <row r="84" spans="1:3" ht="15.75" x14ac:dyDescent="0.25">
      <c r="A84" s="8" t="s">
        <v>25</v>
      </c>
      <c r="B84" s="22">
        <v>13697.83</v>
      </c>
      <c r="C84" s="22"/>
    </row>
    <row r="85" spans="1:3" ht="15.75" x14ac:dyDescent="0.25">
      <c r="A85" s="8" t="s">
        <v>24</v>
      </c>
      <c r="B85" s="22">
        <v>15714.4</v>
      </c>
      <c r="C85" s="22"/>
    </row>
    <row r="86" spans="1:3" ht="15.75" x14ac:dyDescent="0.25">
      <c r="A86" s="9" t="s">
        <v>35</v>
      </c>
      <c r="B86" s="26"/>
      <c r="C86" s="26"/>
    </row>
    <row r="87" spans="1:3" ht="15.75" x14ac:dyDescent="0.25">
      <c r="A87" s="8" t="s">
        <v>23</v>
      </c>
      <c r="B87" s="22">
        <v>68200</v>
      </c>
      <c r="C87" s="22"/>
    </row>
    <row r="88" spans="1:3" ht="15.75" x14ac:dyDescent="0.25">
      <c r="A88" s="8" t="s">
        <v>25</v>
      </c>
      <c r="B88" s="22">
        <v>7368.4</v>
      </c>
      <c r="C88" s="22"/>
    </row>
    <row r="89" spans="1:3" ht="15.75" x14ac:dyDescent="0.25">
      <c r="A89" s="8" t="s">
        <v>24</v>
      </c>
      <c r="B89" s="22">
        <v>18102</v>
      </c>
      <c r="C89" s="22"/>
    </row>
    <row r="90" spans="1:3" ht="15.75" x14ac:dyDescent="0.25">
      <c r="A90" s="7" t="s">
        <v>54</v>
      </c>
      <c r="B90" s="20"/>
      <c r="C90" s="20"/>
    </row>
    <row r="91" spans="1:3" ht="15.75" x14ac:dyDescent="0.25">
      <c r="A91" s="8" t="s">
        <v>36</v>
      </c>
      <c r="B91" s="22">
        <v>68200</v>
      </c>
      <c r="C91" s="22"/>
    </row>
    <row r="92" spans="1:3" ht="15.75" x14ac:dyDescent="0.25">
      <c r="A92" s="8" t="s">
        <v>38</v>
      </c>
      <c r="B92" s="22">
        <v>1546.14</v>
      </c>
      <c r="C92" s="22"/>
    </row>
    <row r="93" spans="1:3" ht="15.75" x14ac:dyDescent="0.25">
      <c r="A93" s="7" t="s">
        <v>37</v>
      </c>
      <c r="B93" s="22"/>
      <c r="C93" s="22"/>
    </row>
    <row r="94" spans="1:3" ht="15.75" x14ac:dyDescent="0.25">
      <c r="A94" s="8" t="s">
        <v>36</v>
      </c>
      <c r="B94" s="22">
        <v>68200</v>
      </c>
      <c r="C94" s="22"/>
    </row>
    <row r="95" spans="1:3" ht="15.75" x14ac:dyDescent="0.25">
      <c r="A95" s="8" t="s">
        <v>38</v>
      </c>
      <c r="B95" s="22">
        <v>10724</v>
      </c>
      <c r="C95" s="22"/>
    </row>
    <row r="96" spans="1:3" ht="22.5" customHeight="1" x14ac:dyDescent="0.25">
      <c r="A96" s="8" t="s">
        <v>25</v>
      </c>
      <c r="B96" s="22">
        <v>8283.36</v>
      </c>
      <c r="C96" s="22"/>
    </row>
    <row r="97" spans="1:3" ht="15.75" customHeight="1" x14ac:dyDescent="0.25">
      <c r="A97" s="7" t="s">
        <v>39</v>
      </c>
      <c r="B97" s="22"/>
      <c r="C97" s="22"/>
    </row>
    <row r="98" spans="1:3" ht="15.75" x14ac:dyDescent="0.25">
      <c r="A98" s="8" t="s">
        <v>36</v>
      </c>
      <c r="B98" s="22">
        <v>68200</v>
      </c>
      <c r="C98" s="22"/>
    </row>
    <row r="99" spans="1:3" ht="15.75" x14ac:dyDescent="0.25">
      <c r="A99" s="8" t="s">
        <v>24</v>
      </c>
      <c r="B99" s="22">
        <v>3862</v>
      </c>
      <c r="C99" s="22"/>
    </row>
    <row r="100" spans="1:3" ht="15.75" x14ac:dyDescent="0.25">
      <c r="A100" s="8" t="s">
        <v>25</v>
      </c>
      <c r="B100" s="22">
        <v>7965</v>
      </c>
      <c r="C100" s="22"/>
    </row>
    <row r="101" spans="1:3" ht="15.75" x14ac:dyDescent="0.25">
      <c r="A101" s="7" t="s">
        <v>40</v>
      </c>
      <c r="B101" s="22"/>
      <c r="C101" s="22"/>
    </row>
    <row r="102" spans="1:3" ht="26.25" customHeight="1" x14ac:dyDescent="0.25">
      <c r="A102" s="8" t="s">
        <v>36</v>
      </c>
      <c r="B102" s="22">
        <v>68200</v>
      </c>
      <c r="C102" s="22"/>
    </row>
    <row r="103" spans="1:3" ht="33" customHeight="1" x14ac:dyDescent="0.25">
      <c r="A103" s="8" t="s">
        <v>24</v>
      </c>
      <c r="B103" s="22">
        <v>8644.1200000000008</v>
      </c>
      <c r="C103" s="22"/>
    </row>
    <row r="104" spans="1:3" ht="15.75" x14ac:dyDescent="0.25">
      <c r="A104" s="8" t="s">
        <v>25</v>
      </c>
      <c r="B104" s="22">
        <v>8745</v>
      </c>
      <c r="C104" s="22"/>
    </row>
    <row r="105" spans="1:3" ht="15.75" x14ac:dyDescent="0.25">
      <c r="A105" s="7" t="s">
        <v>41</v>
      </c>
      <c r="B105" s="22"/>
      <c r="C105" s="22"/>
    </row>
    <row r="106" spans="1:3" ht="15.75" x14ac:dyDescent="0.25">
      <c r="A106" s="10" t="s">
        <v>23</v>
      </c>
      <c r="B106" s="22">
        <v>68200</v>
      </c>
      <c r="C106" s="22"/>
    </row>
    <row r="107" spans="1:3" ht="26.25" customHeight="1" x14ac:dyDescent="0.25">
      <c r="A107" s="8" t="s">
        <v>24</v>
      </c>
      <c r="B107" s="22">
        <v>12118.5</v>
      </c>
      <c r="C107" s="22"/>
    </row>
    <row r="108" spans="1:3" ht="15.75" x14ac:dyDescent="0.25">
      <c r="A108" s="8" t="s">
        <v>25</v>
      </c>
      <c r="B108" s="22">
        <v>10407.879999999999</v>
      </c>
      <c r="C108" s="22"/>
    </row>
    <row r="109" spans="1:3" ht="15.75" x14ac:dyDescent="0.25">
      <c r="A109" s="9" t="s">
        <v>42</v>
      </c>
      <c r="B109" s="22"/>
      <c r="C109" s="22"/>
    </row>
    <row r="110" spans="1:3" ht="15.75" x14ac:dyDescent="0.25">
      <c r="A110" s="8" t="s">
        <v>23</v>
      </c>
      <c r="B110" s="22">
        <v>39600</v>
      </c>
      <c r="C110" s="22"/>
    </row>
    <row r="111" spans="1:3" ht="15.75" x14ac:dyDescent="0.25">
      <c r="A111" s="8" t="s">
        <v>61</v>
      </c>
      <c r="B111" s="22">
        <f>45000+14604.8</f>
        <v>59604.800000000003</v>
      </c>
      <c r="C111" s="22"/>
    </row>
    <row r="112" spans="1:3" ht="15.75" x14ac:dyDescent="0.25">
      <c r="A112" s="8" t="s">
        <v>24</v>
      </c>
      <c r="B112" s="22">
        <v>9145.7099999999991</v>
      </c>
      <c r="C112" s="22"/>
    </row>
    <row r="113" spans="1:3" ht="15.75" x14ac:dyDescent="0.25">
      <c r="A113" s="9" t="s">
        <v>62</v>
      </c>
      <c r="B113" s="20"/>
      <c r="C113" s="20"/>
    </row>
    <row r="114" spans="1:3" ht="15.75" x14ac:dyDescent="0.25">
      <c r="A114" s="8" t="s">
        <v>53</v>
      </c>
      <c r="B114" s="22">
        <v>13946</v>
      </c>
      <c r="C114" s="22"/>
    </row>
    <row r="115" spans="1:3" ht="15.75" x14ac:dyDescent="0.25">
      <c r="A115" s="7" t="s">
        <v>55</v>
      </c>
      <c r="B115" s="20"/>
      <c r="C115" s="20"/>
    </row>
    <row r="116" spans="1:3" ht="15.75" x14ac:dyDescent="0.25">
      <c r="A116" s="8" t="s">
        <v>63</v>
      </c>
      <c r="B116" s="22">
        <v>23900</v>
      </c>
      <c r="C116" s="22"/>
    </row>
    <row r="118" spans="1:3" ht="15.75" customHeight="1" x14ac:dyDescent="0.25">
      <c r="A118" s="23" t="s">
        <v>43</v>
      </c>
      <c r="B118" s="23"/>
      <c r="C118" s="23"/>
    </row>
    <row r="119" spans="1:3" ht="15.75" customHeight="1" x14ac:dyDescent="0.25">
      <c r="A119" s="23"/>
      <c r="B119" s="23"/>
      <c r="C119" s="23"/>
    </row>
    <row r="120" spans="1:3" ht="47.25" x14ac:dyDescent="0.25">
      <c r="A120" s="35" t="s">
        <v>78</v>
      </c>
      <c r="B120" s="11" t="s">
        <v>44</v>
      </c>
      <c r="C120" s="11" t="s">
        <v>45</v>
      </c>
    </row>
    <row r="121" spans="1:3" ht="15.75" x14ac:dyDescent="0.25">
      <c r="A121" s="8" t="s">
        <v>79</v>
      </c>
      <c r="B121" s="12"/>
      <c r="C121" s="12">
        <v>29283</v>
      </c>
    </row>
    <row r="122" spans="1:3" ht="15.75" x14ac:dyDescent="0.25">
      <c r="A122" s="8" t="s">
        <v>61</v>
      </c>
      <c r="B122" s="13"/>
      <c r="C122" s="12">
        <v>15555.6</v>
      </c>
    </row>
    <row r="123" spans="1:3" ht="15.75" x14ac:dyDescent="0.25">
      <c r="A123" s="8" t="s">
        <v>80</v>
      </c>
      <c r="B123" s="12"/>
      <c r="C123" s="12">
        <v>62100</v>
      </c>
    </row>
    <row r="124" spans="1:3" ht="15.75" x14ac:dyDescent="0.25">
      <c r="A124" s="8" t="s">
        <v>64</v>
      </c>
      <c r="B124" s="12"/>
      <c r="C124" s="12">
        <v>3210</v>
      </c>
    </row>
    <row r="125" spans="1:3" ht="15.75" x14ac:dyDescent="0.25">
      <c r="A125" s="8"/>
      <c r="B125" s="12"/>
      <c r="C125" s="12"/>
    </row>
    <row r="126" spans="1:3" ht="15.75" x14ac:dyDescent="0.25">
      <c r="A126" s="35" t="s">
        <v>65</v>
      </c>
      <c r="B126" s="12"/>
      <c r="C126" s="14"/>
    </row>
    <row r="127" spans="1:3" ht="15.75" x14ac:dyDescent="0.25">
      <c r="A127" s="8" t="s">
        <v>47</v>
      </c>
      <c r="B127" s="12">
        <v>26400</v>
      </c>
      <c r="C127" s="12">
        <v>54600</v>
      </c>
    </row>
    <row r="128" spans="1:3" ht="15.75" x14ac:dyDescent="0.25">
      <c r="A128" s="8" t="s">
        <v>46</v>
      </c>
      <c r="B128" s="15"/>
      <c r="C128" s="12">
        <f>25897+27534</f>
        <v>53431</v>
      </c>
    </row>
    <row r="129" spans="1:3" ht="15.75" x14ac:dyDescent="0.25">
      <c r="A129" s="8" t="s">
        <v>66</v>
      </c>
      <c r="B129" s="15">
        <f>56002</f>
        <v>56002</v>
      </c>
      <c r="C129" s="12"/>
    </row>
    <row r="130" spans="1:3" ht="15.75" x14ac:dyDescent="0.25">
      <c r="A130" s="8"/>
      <c r="B130" s="15"/>
      <c r="C130" s="12"/>
    </row>
    <row r="131" spans="1:3" ht="15.75" x14ac:dyDescent="0.25">
      <c r="A131" s="28"/>
      <c r="B131" s="21"/>
      <c r="C131" s="29"/>
    </row>
    <row r="132" spans="1:3" ht="15.75" x14ac:dyDescent="0.25">
      <c r="A132" s="16" t="s">
        <v>51</v>
      </c>
      <c r="B132" s="20">
        <f>(34500+17250+46000)*1.2</f>
        <v>117300</v>
      </c>
    </row>
    <row r="133" spans="1:3" ht="15.75" x14ac:dyDescent="0.25">
      <c r="A133" s="16" t="s">
        <v>1</v>
      </c>
      <c r="B133" s="20">
        <v>15000</v>
      </c>
    </row>
    <row r="134" spans="1:3" ht="15.75" x14ac:dyDescent="0.25">
      <c r="A134" s="16" t="s">
        <v>48</v>
      </c>
      <c r="B134" s="20">
        <v>295</v>
      </c>
    </row>
    <row r="135" spans="1:3" x14ac:dyDescent="0.25">
      <c r="B135" s="17"/>
    </row>
    <row r="136" spans="1:3" ht="15.75" x14ac:dyDescent="0.25">
      <c r="A136" s="18"/>
      <c r="B136" s="19"/>
    </row>
    <row r="137" spans="1:3" ht="15.75" x14ac:dyDescent="0.25">
      <c r="A137" s="18"/>
      <c r="B137" s="19"/>
    </row>
    <row r="138" spans="1:3" ht="15.75" x14ac:dyDescent="0.25">
      <c r="A138" s="18"/>
      <c r="B138" s="19"/>
    </row>
  </sheetData>
  <mergeCells count="108">
    <mergeCell ref="B114:C114"/>
    <mergeCell ref="B116:C116"/>
    <mergeCell ref="A26:C27"/>
    <mergeCell ref="A31:C32"/>
    <mergeCell ref="A41:A42"/>
    <mergeCell ref="B41:C42"/>
    <mergeCell ref="A118:C119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94:C94"/>
    <mergeCell ref="B91:C91"/>
    <mergeCell ref="B92:C92"/>
    <mergeCell ref="B14:C14"/>
    <mergeCell ref="B15:C15"/>
    <mergeCell ref="A20:C20"/>
    <mergeCell ref="B21:C21"/>
    <mergeCell ref="B28:C28"/>
    <mergeCell ref="A35:C35"/>
    <mergeCell ref="B75:C75"/>
    <mergeCell ref="B76:C76"/>
    <mergeCell ref="B93:C93"/>
    <mergeCell ref="A18:C19"/>
    <mergeCell ref="B88:C88"/>
    <mergeCell ref="B89:C89"/>
    <mergeCell ref="B83:C83"/>
    <mergeCell ref="B84:C84"/>
    <mergeCell ref="B85:C85"/>
    <mergeCell ref="B86:C86"/>
    <mergeCell ref="B87:C87"/>
    <mergeCell ref="B77:C77"/>
    <mergeCell ref="B79:C79"/>
    <mergeCell ref="B80:C80"/>
    <mergeCell ref="B81:C81"/>
    <mergeCell ref="B73:C73"/>
    <mergeCell ref="B74:C74"/>
    <mergeCell ref="B78:C78"/>
    <mergeCell ref="B72:C72"/>
    <mergeCell ref="B68:C68"/>
    <mergeCell ref="B69:C69"/>
    <mergeCell ref="B70:C70"/>
    <mergeCell ref="B71:C71"/>
    <mergeCell ref="B64:C64"/>
    <mergeCell ref="B65:C65"/>
    <mergeCell ref="B66:C66"/>
    <mergeCell ref="B67:C67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3:C43"/>
    <mergeCell ref="B36:C36"/>
    <mergeCell ref="B37:C37"/>
    <mergeCell ref="B38:C38"/>
    <mergeCell ref="B29:C29"/>
    <mergeCell ref="B33:C33"/>
    <mergeCell ref="B34:C34"/>
    <mergeCell ref="B24:C24"/>
    <mergeCell ref="B25:C25"/>
    <mergeCell ref="B11:C11"/>
    <mergeCell ref="B12:C12"/>
    <mergeCell ref="B13:C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22:C22"/>
    <mergeCell ref="B23:C23"/>
    <mergeCell ref="B16:C16"/>
    <mergeCell ref="B17:C17"/>
  </mergeCells>
  <hyperlinks>
    <hyperlink ref="A105" r:id="rId1" display="https://doroga-zhizni.org/tanya-s-ne-ostavit-v-odinochestve.html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2021-11-11T10:28:39Z</dcterms:modified>
</cp:coreProperties>
</file>