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ublic\Documents\БФ Дорога Жизни\Отчётность\2021\март\"/>
    </mc:Choice>
  </mc:AlternateContent>
  <bookViews>
    <workbookView xWindow="0" yWindow="0" windowWidth="28800" windowHeight="12435"/>
  </bookViews>
  <sheets>
    <sheet name="март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8" i="7" l="1"/>
  <c r="B22" i="7"/>
  <c r="B17" i="7"/>
  <c r="B105" i="7"/>
  <c r="B107" i="7"/>
  <c r="B103" i="7"/>
  <c r="B106" i="7" l="1"/>
  <c r="B102" i="7" l="1"/>
  <c r="B3" i="7" l="1"/>
  <c r="B8" i="7"/>
  <c r="B112" i="7" l="1"/>
  <c r="B26" i="7" l="1"/>
  <c r="B9" i="7"/>
  <c r="B23" i="7"/>
  <c r="B5" i="7" l="1"/>
  <c r="B109" i="7"/>
  <c r="B110" i="7"/>
  <c r="B111" i="7"/>
  <c r="B6" i="7" l="1"/>
  <c r="B7" i="7"/>
  <c r="B10" i="7"/>
  <c r="B100" i="7"/>
  <c r="B81" i="7"/>
  <c r="B77" i="7"/>
  <c r="B58" i="7"/>
  <c r="B16" i="7"/>
  <c r="B114" i="7"/>
</calcChain>
</file>

<file path=xl/sharedStrings.xml><?xml version="1.0" encoding="utf-8"?>
<sst xmlns="http://schemas.openxmlformats.org/spreadsheetml/2006/main" count="114" uniqueCount="73">
  <si>
    <t>Административные расходы:</t>
  </si>
  <si>
    <t>Обслуживание сайта</t>
  </si>
  <si>
    <t>Прохождение ежегодного аудита</t>
  </si>
  <si>
    <t>Комиссия банка</t>
  </si>
  <si>
    <t xml:space="preserve">Оплата аренды офиса и электроэнергия </t>
  </si>
  <si>
    <t>Расходы по программам:</t>
  </si>
  <si>
    <t>Брошенные дети в больнице</t>
  </si>
  <si>
    <t>Оплата труда нянь</t>
  </si>
  <si>
    <t>Оплата анализов нянь, лекарств и средств гигиены</t>
  </si>
  <si>
    <t>Оплата доставка средств гигиены, лекарств</t>
  </si>
  <si>
    <t>Доступная помощь</t>
  </si>
  <si>
    <t>Оплата общих лекарств, продуктов, анализов патронажных нянь, хоз.товаров в больницу</t>
  </si>
  <si>
    <t>Оплата общего трансфера (для нянь между больницами,   для переезда сопровождающих из интернатов между аэропортами)</t>
  </si>
  <si>
    <t>Оплата занятий логопеда, педагогов +налог</t>
  </si>
  <si>
    <t>Оплата ухода патронажной няни</t>
  </si>
  <si>
    <t>Оплата трансфера</t>
  </si>
  <si>
    <t>Оплата анализов, лекарств</t>
  </si>
  <si>
    <t xml:space="preserve">Оплата ухода патронажной няни </t>
  </si>
  <si>
    <t>Валя К. Дожить до мечты</t>
  </si>
  <si>
    <t xml:space="preserve">оплата ухода патронажной няни </t>
  </si>
  <si>
    <t>Алла Л., Республика Саха</t>
  </si>
  <si>
    <t xml:space="preserve">Семен К., Приморский край </t>
  </si>
  <si>
    <t>Сергей Ш. Поддержать Сережу</t>
  </si>
  <si>
    <t xml:space="preserve"> Оплата ухода патронажной няни</t>
  </si>
  <si>
    <t xml:space="preserve"> Оплата анализов, лекарств</t>
  </si>
  <si>
    <t xml:space="preserve"> Оплата трансфера</t>
  </si>
  <si>
    <t>оплата ухода патронажной няни</t>
  </si>
  <si>
    <t>Самат Г. Волшебное слово для Самата</t>
  </si>
  <si>
    <t>Таня С. Не оставить в одиночестве</t>
  </si>
  <si>
    <t>Ваня Н. Без няни Ваня не справится</t>
  </si>
  <si>
    <t>Зарплаты сотрудников и налоги</t>
  </si>
  <si>
    <t xml:space="preserve">Оплата труда координаторов и налоги                                                                                                                      </t>
  </si>
  <si>
    <t>Медсопровождение сиротских учреждений</t>
  </si>
  <si>
    <t>Яша Б.</t>
  </si>
  <si>
    <t>Катя М.</t>
  </si>
  <si>
    <t>Луиза М.</t>
  </si>
  <si>
    <t xml:space="preserve">Оплата интернета в офисе и мобильной связи координаторов в офис </t>
  </si>
  <si>
    <t xml:space="preserve">Оплата труда координаторов программы                                                                                                                    </t>
  </si>
  <si>
    <t>Бытовые нужды офиса</t>
  </si>
  <si>
    <t>Сергей Х.</t>
  </si>
  <si>
    <t>Азалия З.</t>
  </si>
  <si>
    <t>Александр Г.</t>
  </si>
  <si>
    <t>Оплата лекарств, анализов, питание</t>
  </si>
  <si>
    <t>Рекламные расходы</t>
  </si>
  <si>
    <t>оплата труда координаторов</t>
  </si>
  <si>
    <t>обслуживание сайта</t>
  </si>
  <si>
    <t>авиаперелет</t>
  </si>
  <si>
    <t>проживание</t>
  </si>
  <si>
    <t>суточные,анализы</t>
  </si>
  <si>
    <t>Федор О.</t>
  </si>
  <si>
    <t>Маргарита Б.</t>
  </si>
  <si>
    <t>оплата трансфера</t>
  </si>
  <si>
    <t>ЗП врачей+налоги</t>
  </si>
  <si>
    <t>трансфер</t>
  </si>
  <si>
    <t>Наташа Г.</t>
  </si>
  <si>
    <t>Алексей Р.: «Ручной» Алёша</t>
  </si>
  <si>
    <t>Сергей Г.</t>
  </si>
  <si>
    <t>медрасходники (экспресс-тесты</t>
  </si>
  <si>
    <t>Почтовые услуги</t>
  </si>
  <si>
    <t>оплата питания</t>
  </si>
  <si>
    <r>
      <t xml:space="preserve">Оплата лицензии на ПО, </t>
    </r>
    <r>
      <rPr>
        <sz val="12"/>
        <color theme="4" tint="-0.249977111117893"/>
        <rFont val="Calibri"/>
        <family val="2"/>
        <charset val="204"/>
        <scheme val="minor"/>
      </rPr>
      <t>доработка 1С</t>
    </r>
  </si>
  <si>
    <t>Курьерские услуги и доставка</t>
  </si>
  <si>
    <t>Предоплата покупка УЗИ аппарата</t>
  </si>
  <si>
    <t>Покупка туторов</t>
  </si>
  <si>
    <t>Ваня П. Принц Ваня и его няня</t>
  </si>
  <si>
    <t>Стас К. Няня для Стаса – человек, который помогает ему жить</t>
  </si>
  <si>
    <t>Оплата проведения консулиума</t>
  </si>
  <si>
    <t>Выездные медициснкие консультации для региональных детей-сирот</t>
  </si>
  <si>
    <t>Кадниковский детский дом-интернат для умственно отсталых детей</t>
  </si>
  <si>
    <t>Зп административного персонала</t>
  </si>
  <si>
    <t>расходные материалы (лента для ЭКГ)</t>
  </si>
  <si>
    <t>Средства ПГ</t>
  </si>
  <si>
    <t>Софинансирование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</si>
</sst>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528135"/>
      <name val="Times New Roman"/>
      <family val="1"/>
      <charset val="204"/>
    </font>
    <font>
      <sz val="12"/>
      <color rgb="FF006FC0"/>
      <name val="Calibri"/>
      <family val="2"/>
      <charset val="204"/>
      <scheme val="minor"/>
    </font>
    <font>
      <b/>
      <u/>
      <sz val="12"/>
      <color rgb="FF528135"/>
      <name val="Times New Roman"/>
      <family val="1"/>
      <charset val="204"/>
    </font>
    <font>
      <sz val="12"/>
      <color rgb="FF4F81BD"/>
      <name val="Calibri"/>
      <family val="2"/>
      <charset val="204"/>
      <scheme val="minor"/>
    </font>
    <font>
      <b/>
      <sz val="14"/>
      <color theme="5" tint="-0.249977111117893"/>
      <name val="Times New Roman"/>
      <family val="1"/>
      <charset val="204"/>
    </font>
    <font>
      <u/>
      <sz val="12"/>
      <color rgb="FF528135"/>
      <name val="Times New Roman"/>
      <family val="1"/>
      <charset val="204"/>
    </font>
    <font>
      <b/>
      <sz val="12"/>
      <color theme="9" tint="-0.249977111117893"/>
      <name val="Times New Roman"/>
      <family val="1"/>
      <charset val="204"/>
    </font>
    <font>
      <sz val="12"/>
      <color theme="4" tint="-0.249977111117893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/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5" fillId="0" borderId="0" xfId="0" applyFont="1" applyFill="1" applyBorder="1" applyAlignment="1">
      <alignment horizontal="justify" vertical="center" wrapText="1"/>
    </xf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43" fontId="2" fillId="0" borderId="7" xfId="1" applyFont="1" applyBorder="1" applyAlignment="1">
      <alignment horizontal="right" vertical="center" wrapText="1"/>
    </xf>
    <xf numFmtId="43" fontId="8" fillId="0" borderId="7" xfId="1" applyFont="1" applyBorder="1" applyAlignment="1">
      <alignment horizontal="right" vertical="top" wrapText="1"/>
    </xf>
    <xf numFmtId="43" fontId="2" fillId="0" borderId="7" xfId="1" applyFont="1" applyBorder="1" applyAlignment="1">
      <alignment horizontal="center" vertical="center" wrapText="1"/>
    </xf>
    <xf numFmtId="43" fontId="2" fillId="0" borderId="7" xfId="1" applyFont="1" applyFill="1" applyBorder="1" applyAlignment="1">
      <alignment horizontal="right" vertical="center" wrapText="1"/>
    </xf>
    <xf numFmtId="0" fontId="3" fillId="0" borderId="12" xfId="0" applyFont="1" applyBorder="1" applyAlignment="1">
      <alignment vertical="center" wrapText="1"/>
    </xf>
    <xf numFmtId="43" fontId="2" fillId="0" borderId="13" xfId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roga-zhizni.org/tanya-s-ne-ostavit-v-odinochestv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3"/>
  <sheetViews>
    <sheetView tabSelected="1" workbookViewId="0">
      <selection activeCell="E6" sqref="E6"/>
    </sheetView>
  </sheetViews>
  <sheetFormatPr defaultRowHeight="15" x14ac:dyDescent="0.25"/>
  <cols>
    <col min="1" max="1" width="38.85546875" style="2" customWidth="1"/>
    <col min="2" max="2" width="44.140625" style="2" customWidth="1"/>
  </cols>
  <sheetData>
    <row r="1" spans="1:2" ht="26.25" customHeight="1" x14ac:dyDescent="0.25">
      <c r="A1" s="20" t="s">
        <v>0</v>
      </c>
      <c r="B1" s="21"/>
    </row>
    <row r="2" spans="1:2" ht="26.25" customHeight="1" x14ac:dyDescent="0.25">
      <c r="A2" s="6" t="s">
        <v>1</v>
      </c>
      <c r="B2" s="9">
        <v>1000</v>
      </c>
    </row>
    <row r="3" spans="1:2" ht="15.75" x14ac:dyDescent="0.25">
      <c r="A3" s="6" t="s">
        <v>30</v>
      </c>
      <c r="B3" s="9">
        <f>(12130+23000+34500+28750+74750+20125+40250+55294.09+57750+57500)*1.22</f>
        <v>492939.88979999995</v>
      </c>
    </row>
    <row r="4" spans="1:2" ht="15.75" x14ac:dyDescent="0.25">
      <c r="A4" s="6" t="s">
        <v>2</v>
      </c>
      <c r="B4" s="9">
        <v>10000</v>
      </c>
    </row>
    <row r="5" spans="1:2" ht="15.75" x14ac:dyDescent="0.25">
      <c r="A5" s="6" t="s">
        <v>3</v>
      </c>
      <c r="B5" s="9">
        <f>11048+3257</f>
        <v>14305</v>
      </c>
    </row>
    <row r="6" spans="1:2" ht="31.5" x14ac:dyDescent="0.25">
      <c r="A6" s="6" t="s">
        <v>60</v>
      </c>
      <c r="B6" s="9">
        <f>5680+14200</f>
        <v>19880</v>
      </c>
    </row>
    <row r="7" spans="1:2" ht="31.5" x14ac:dyDescent="0.25">
      <c r="A7" s="6" t="s">
        <v>4</v>
      </c>
      <c r="B7" s="9">
        <f>10730</f>
        <v>10730</v>
      </c>
    </row>
    <row r="8" spans="1:2" ht="15.75" x14ac:dyDescent="0.25">
      <c r="A8" s="6" t="s">
        <v>43</v>
      </c>
      <c r="B8" s="9">
        <f>3900+3000+8100</f>
        <v>15000</v>
      </c>
    </row>
    <row r="9" spans="1:2" ht="15.75" x14ac:dyDescent="0.25">
      <c r="A9" s="6" t="s">
        <v>38</v>
      </c>
      <c r="B9" s="9">
        <f>1047+1000+280+4234</f>
        <v>6561</v>
      </c>
    </row>
    <row r="10" spans="1:2" ht="47.25" x14ac:dyDescent="0.25">
      <c r="A10" s="6" t="s">
        <v>36</v>
      </c>
      <c r="B10" s="9">
        <f>21800</f>
        <v>21800</v>
      </c>
    </row>
    <row r="11" spans="1:2" ht="15.75" x14ac:dyDescent="0.25">
      <c r="A11" s="6" t="s">
        <v>61</v>
      </c>
      <c r="B11" s="9">
        <v>12580.8</v>
      </c>
    </row>
    <row r="12" spans="1:2" ht="15.75" x14ac:dyDescent="0.25">
      <c r="A12" s="6" t="s">
        <v>58</v>
      </c>
      <c r="B12" s="9">
        <v>3165</v>
      </c>
    </row>
    <row r="13" spans="1:2" ht="15.75" x14ac:dyDescent="0.25">
      <c r="A13" s="20"/>
      <c r="B13" s="21"/>
    </row>
    <row r="14" spans="1:2" ht="32.25" customHeight="1" thickBot="1" x14ac:dyDescent="0.3">
      <c r="A14" s="18" t="s">
        <v>5</v>
      </c>
      <c r="B14" s="19"/>
    </row>
    <row r="15" spans="1:2" ht="15.75" x14ac:dyDescent="0.25">
      <c r="A15" s="23" t="s">
        <v>6</v>
      </c>
      <c r="B15" s="24"/>
    </row>
    <row r="16" spans="1:2" ht="15.75" x14ac:dyDescent="0.25">
      <c r="A16" s="6" t="s">
        <v>7</v>
      </c>
      <c r="B16" s="7">
        <f>670300+65000</f>
        <v>735300</v>
      </c>
    </row>
    <row r="17" spans="1:2" ht="31.5" x14ac:dyDescent="0.25">
      <c r="A17" s="6" t="s">
        <v>37</v>
      </c>
      <c r="B17" s="7">
        <f>(15333+43724.88+42973.68+46000+28750)+18511.6</f>
        <v>195293.16</v>
      </c>
    </row>
    <row r="18" spans="1:2" ht="31.5" x14ac:dyDescent="0.25">
      <c r="A18" s="6" t="s">
        <v>8</v>
      </c>
      <c r="B18" s="10">
        <v>9753</v>
      </c>
    </row>
    <row r="19" spans="1:2" ht="32.25" thickBot="1" x14ac:dyDescent="0.3">
      <c r="A19" s="6" t="s">
        <v>9</v>
      </c>
      <c r="B19" s="8">
        <v>5181</v>
      </c>
    </row>
    <row r="20" spans="1:2" ht="15.75" x14ac:dyDescent="0.25">
      <c r="A20" s="25" t="s">
        <v>10</v>
      </c>
      <c r="B20" s="26"/>
    </row>
    <row r="21" spans="1:2" ht="15.75" x14ac:dyDescent="0.25">
      <c r="A21" s="4"/>
      <c r="B21" s="5"/>
    </row>
    <row r="22" spans="1:2" ht="31.5" x14ac:dyDescent="0.25">
      <c r="A22" s="6" t="s">
        <v>31</v>
      </c>
      <c r="B22" s="7">
        <f>(15333+40250+40250+46000)*1.22+18511.6+18706.67+18706.67</f>
        <v>228961.2</v>
      </c>
    </row>
    <row r="23" spans="1:2" ht="47.25" x14ac:dyDescent="0.25">
      <c r="A23" s="6" t="s">
        <v>11</v>
      </c>
      <c r="B23" s="10">
        <f>37689+9245+11257</f>
        <v>58191</v>
      </c>
    </row>
    <row r="24" spans="1:2" ht="63" x14ac:dyDescent="0.25">
      <c r="A24" s="6" t="s">
        <v>12</v>
      </c>
      <c r="B24" s="7">
        <v>5079</v>
      </c>
    </row>
    <row r="25" spans="1:2" ht="15.75" x14ac:dyDescent="0.25">
      <c r="A25" s="6" t="s">
        <v>62</v>
      </c>
      <c r="B25" s="7">
        <v>500000</v>
      </c>
    </row>
    <row r="26" spans="1:2" ht="31.5" x14ac:dyDescent="0.25">
      <c r="A26" s="6" t="s">
        <v>13</v>
      </c>
      <c r="B26" s="7">
        <f>(7500+15000+37260+19541)*1.2</f>
        <v>95161.2</v>
      </c>
    </row>
    <row r="27" spans="1:2" ht="15.75" x14ac:dyDescent="0.25">
      <c r="A27" s="27" t="s">
        <v>41</v>
      </c>
      <c r="B27" s="28"/>
    </row>
    <row r="28" spans="1:2" ht="15.75" x14ac:dyDescent="0.25">
      <c r="A28" s="6" t="s">
        <v>14</v>
      </c>
      <c r="B28" s="7">
        <v>38750</v>
      </c>
    </row>
    <row r="29" spans="1:2" ht="15.75" x14ac:dyDescent="0.25">
      <c r="A29" s="6" t="s">
        <v>16</v>
      </c>
      <c r="B29" s="7">
        <v>2743</v>
      </c>
    </row>
    <row r="30" spans="1:2" ht="15.75" x14ac:dyDescent="0.25">
      <c r="A30" s="27" t="s">
        <v>64</v>
      </c>
      <c r="B30" s="28"/>
    </row>
    <row r="31" spans="1:2" ht="15.75" x14ac:dyDescent="0.25">
      <c r="A31" s="6" t="s">
        <v>16</v>
      </c>
      <c r="B31" s="7">
        <v>1200</v>
      </c>
    </row>
    <row r="32" spans="1:2" ht="15.75" x14ac:dyDescent="0.25">
      <c r="A32" s="6" t="s">
        <v>63</v>
      </c>
      <c r="B32" s="7">
        <v>130074</v>
      </c>
    </row>
    <row r="33" spans="1:2" ht="15.75" x14ac:dyDescent="0.25">
      <c r="A33" s="6" t="s">
        <v>17</v>
      </c>
      <c r="B33" s="7">
        <v>36270</v>
      </c>
    </row>
    <row r="34" spans="1:2" ht="31.5" customHeight="1" x14ac:dyDescent="0.25">
      <c r="A34" s="27" t="s">
        <v>27</v>
      </c>
      <c r="B34" s="28"/>
    </row>
    <row r="35" spans="1:2" ht="15.75" x14ac:dyDescent="0.25">
      <c r="A35" s="6" t="s">
        <v>17</v>
      </c>
      <c r="B35" s="7">
        <v>36270</v>
      </c>
    </row>
    <row r="36" spans="1:2" ht="15.75" x14ac:dyDescent="0.25">
      <c r="A36" s="6" t="s">
        <v>15</v>
      </c>
      <c r="B36" s="7">
        <v>952</v>
      </c>
    </row>
    <row r="37" spans="1:2" ht="15.75" x14ac:dyDescent="0.25">
      <c r="A37" s="6" t="s">
        <v>63</v>
      </c>
      <c r="B37" s="7">
        <v>130074</v>
      </c>
    </row>
    <row r="38" spans="1:2" ht="15.75" x14ac:dyDescent="0.25">
      <c r="A38" s="6" t="s">
        <v>16</v>
      </c>
      <c r="B38" s="7">
        <v>6157</v>
      </c>
    </row>
    <row r="39" spans="1:2" ht="15.75" x14ac:dyDescent="0.25">
      <c r="A39" s="27" t="s">
        <v>40</v>
      </c>
      <c r="B39" s="28"/>
    </row>
    <row r="40" spans="1:2" ht="15.75" x14ac:dyDescent="0.25">
      <c r="A40" s="6" t="s">
        <v>16</v>
      </c>
      <c r="B40" s="7">
        <v>1910</v>
      </c>
    </row>
    <row r="41" spans="1:2" ht="16.5" thickBot="1" x14ac:dyDescent="0.3">
      <c r="A41" s="6" t="s">
        <v>14</v>
      </c>
      <c r="B41" s="7">
        <v>38750</v>
      </c>
    </row>
    <row r="42" spans="1:2" ht="47.25" customHeight="1" x14ac:dyDescent="0.25">
      <c r="A42" s="29" t="s">
        <v>65</v>
      </c>
      <c r="B42" s="30"/>
    </row>
    <row r="43" spans="1:2" ht="15.75" x14ac:dyDescent="0.25">
      <c r="A43" s="6" t="s">
        <v>17</v>
      </c>
      <c r="B43" s="7">
        <v>36270</v>
      </c>
    </row>
    <row r="44" spans="1:2" ht="15.75" x14ac:dyDescent="0.25">
      <c r="A44" s="6" t="s">
        <v>42</v>
      </c>
      <c r="B44" s="7">
        <v>17682</v>
      </c>
    </row>
    <row r="45" spans="1:2" ht="15.75" x14ac:dyDescent="0.25">
      <c r="A45" s="6" t="s">
        <v>15</v>
      </c>
      <c r="B45" s="7">
        <v>2220</v>
      </c>
    </row>
    <row r="46" spans="1:2" ht="31.5" customHeight="1" x14ac:dyDescent="0.25">
      <c r="A46" s="27" t="s">
        <v>29</v>
      </c>
      <c r="B46" s="31"/>
    </row>
    <row r="47" spans="1:2" ht="15.75" x14ac:dyDescent="0.25">
      <c r="A47" s="6" t="s">
        <v>14</v>
      </c>
      <c r="B47" s="7">
        <v>38750</v>
      </c>
    </row>
    <row r="48" spans="1:2" ht="15.75" x14ac:dyDescent="0.25">
      <c r="A48" s="6" t="s">
        <v>16</v>
      </c>
      <c r="B48" s="7">
        <v>16271</v>
      </c>
    </row>
    <row r="49" spans="1:2" ht="16.5" thickBot="1" x14ac:dyDescent="0.3">
      <c r="A49" s="6" t="s">
        <v>51</v>
      </c>
      <c r="B49" s="7">
        <v>1065</v>
      </c>
    </row>
    <row r="50" spans="1:2" ht="24" customHeight="1" x14ac:dyDescent="0.25">
      <c r="A50" s="32" t="s">
        <v>18</v>
      </c>
      <c r="B50" s="33"/>
    </row>
    <row r="51" spans="1:2" ht="15.75" x14ac:dyDescent="0.25">
      <c r="A51" s="6" t="s">
        <v>19</v>
      </c>
      <c r="B51" s="7">
        <v>38750</v>
      </c>
    </row>
    <row r="52" spans="1:2" ht="16.5" thickBot="1" x14ac:dyDescent="0.3">
      <c r="A52" s="6" t="s">
        <v>16</v>
      </c>
      <c r="B52" s="7">
        <v>6999</v>
      </c>
    </row>
    <row r="53" spans="1:2" ht="15.75" x14ac:dyDescent="0.25">
      <c r="A53" s="34" t="s">
        <v>20</v>
      </c>
      <c r="B53" s="35"/>
    </row>
    <row r="54" spans="1:2" ht="15.75" x14ac:dyDescent="0.25">
      <c r="A54" s="6" t="s">
        <v>14</v>
      </c>
      <c r="B54" s="7">
        <v>38750</v>
      </c>
    </row>
    <row r="55" spans="1:2" ht="16.5" thickBot="1" x14ac:dyDescent="0.3">
      <c r="A55" s="6" t="s">
        <v>16</v>
      </c>
      <c r="B55" s="7">
        <v>983</v>
      </c>
    </row>
    <row r="56" spans="1:2" ht="24" customHeight="1" x14ac:dyDescent="0.25">
      <c r="A56" s="32" t="s">
        <v>21</v>
      </c>
      <c r="B56" s="33"/>
    </row>
    <row r="57" spans="1:2" ht="15.75" x14ac:dyDescent="0.25">
      <c r="A57" s="6" t="s">
        <v>17</v>
      </c>
      <c r="B57" s="7">
        <v>38750</v>
      </c>
    </row>
    <row r="58" spans="1:2" ht="15.75" x14ac:dyDescent="0.25">
      <c r="A58" s="6" t="s">
        <v>16</v>
      </c>
      <c r="B58" s="7">
        <f>3966+762</f>
        <v>4728</v>
      </c>
    </row>
    <row r="59" spans="1:2" ht="16.5" thickBot="1" x14ac:dyDescent="0.3">
      <c r="A59" s="6" t="s">
        <v>15</v>
      </c>
      <c r="B59" s="7">
        <v>3368</v>
      </c>
    </row>
    <row r="60" spans="1:2" ht="26.25" customHeight="1" x14ac:dyDescent="0.25">
      <c r="A60" s="32" t="s">
        <v>22</v>
      </c>
      <c r="B60" s="33"/>
    </row>
    <row r="61" spans="1:2" ht="15.75" x14ac:dyDescent="0.25">
      <c r="A61" s="6" t="s">
        <v>17</v>
      </c>
      <c r="B61" s="7">
        <v>36270</v>
      </c>
    </row>
    <row r="62" spans="1:2" ht="16.5" thickBot="1" x14ac:dyDescent="0.3">
      <c r="A62" s="6" t="s">
        <v>16</v>
      </c>
      <c r="B62" s="7">
        <v>2144</v>
      </c>
    </row>
    <row r="63" spans="1:2" ht="15.75" x14ac:dyDescent="0.25">
      <c r="A63" s="32" t="s">
        <v>28</v>
      </c>
      <c r="B63" s="33"/>
    </row>
    <row r="64" spans="1:2" ht="15.75" x14ac:dyDescent="0.25">
      <c r="A64" s="6" t="s">
        <v>23</v>
      </c>
      <c r="B64" s="7">
        <v>38750</v>
      </c>
    </row>
    <row r="65" spans="1:2" ht="15.75" x14ac:dyDescent="0.25">
      <c r="A65" s="6" t="s">
        <v>24</v>
      </c>
      <c r="B65" s="7">
        <v>14968</v>
      </c>
    </row>
    <row r="66" spans="1:2" ht="16.5" thickBot="1" x14ac:dyDescent="0.3">
      <c r="A66" s="6" t="s">
        <v>25</v>
      </c>
      <c r="B66" s="7">
        <v>2655</v>
      </c>
    </row>
    <row r="67" spans="1:2" ht="15.75" x14ac:dyDescent="0.25">
      <c r="A67" s="32" t="s">
        <v>39</v>
      </c>
      <c r="B67" s="33"/>
    </row>
    <row r="68" spans="1:2" ht="15.75" x14ac:dyDescent="0.25">
      <c r="A68" s="6" t="s">
        <v>14</v>
      </c>
      <c r="B68" s="7">
        <v>38750</v>
      </c>
    </row>
    <row r="69" spans="1:2" ht="16.5" thickBot="1" x14ac:dyDescent="0.3">
      <c r="A69" s="6" t="s">
        <v>16</v>
      </c>
      <c r="B69" s="7">
        <v>247</v>
      </c>
    </row>
    <row r="70" spans="1:2" ht="15.75" x14ac:dyDescent="0.25">
      <c r="A70" s="32" t="s">
        <v>33</v>
      </c>
      <c r="B70" s="33"/>
    </row>
    <row r="71" spans="1:2" ht="15.75" x14ac:dyDescent="0.25">
      <c r="A71" s="6" t="s">
        <v>17</v>
      </c>
      <c r="B71" s="7">
        <v>36270</v>
      </c>
    </row>
    <row r="72" spans="1:2" ht="15.75" x14ac:dyDescent="0.25">
      <c r="A72" s="6" t="s">
        <v>25</v>
      </c>
      <c r="B72" s="7">
        <v>7929.6</v>
      </c>
    </row>
    <row r="73" spans="1:2" ht="15.75" x14ac:dyDescent="0.25">
      <c r="A73" s="6" t="s">
        <v>66</v>
      </c>
      <c r="B73" s="7">
        <v>9565</v>
      </c>
    </row>
    <row r="74" spans="1:2" ht="16.5" thickBot="1" x14ac:dyDescent="0.3">
      <c r="A74" s="6" t="s">
        <v>16</v>
      </c>
      <c r="B74" s="7">
        <v>17334.95</v>
      </c>
    </row>
    <row r="75" spans="1:2" ht="15.75" x14ac:dyDescent="0.25">
      <c r="A75" s="32" t="s">
        <v>34</v>
      </c>
      <c r="B75" s="33"/>
    </row>
    <row r="76" spans="1:2" ht="15.75" x14ac:dyDescent="0.25">
      <c r="A76" s="6" t="s">
        <v>14</v>
      </c>
      <c r="B76" s="7">
        <v>38750</v>
      </c>
    </row>
    <row r="77" spans="1:2" ht="15.75" x14ac:dyDescent="0.25">
      <c r="A77" s="6" t="s">
        <v>16</v>
      </c>
      <c r="B77" s="7">
        <f>5184+2013</f>
        <v>7197</v>
      </c>
    </row>
    <row r="78" spans="1:2" ht="15.75" x14ac:dyDescent="0.25">
      <c r="A78" s="6" t="s">
        <v>15</v>
      </c>
      <c r="B78" s="7">
        <v>2086</v>
      </c>
    </row>
    <row r="79" spans="1:2" ht="24" customHeight="1" x14ac:dyDescent="0.25">
      <c r="A79" s="36" t="s">
        <v>35</v>
      </c>
      <c r="B79" s="37"/>
    </row>
    <row r="80" spans="1:2" ht="15.75" x14ac:dyDescent="0.25">
      <c r="A80" s="6" t="s">
        <v>26</v>
      </c>
      <c r="B80" s="7">
        <v>38750</v>
      </c>
    </row>
    <row r="81" spans="1:2" ht="15.75" x14ac:dyDescent="0.25">
      <c r="A81" s="6" t="s">
        <v>16</v>
      </c>
      <c r="B81" s="7">
        <f>5581+2013</f>
        <v>7594</v>
      </c>
    </row>
    <row r="82" spans="1:2" ht="21" customHeight="1" x14ac:dyDescent="0.25">
      <c r="A82" s="36" t="s">
        <v>49</v>
      </c>
      <c r="B82" s="37"/>
    </row>
    <row r="83" spans="1:2" ht="15.75" x14ac:dyDescent="0.25">
      <c r="A83" s="6" t="s">
        <v>26</v>
      </c>
      <c r="B83" s="7">
        <v>36270</v>
      </c>
    </row>
    <row r="84" spans="1:2" ht="15.75" x14ac:dyDescent="0.25">
      <c r="A84" s="6" t="s">
        <v>16</v>
      </c>
      <c r="B84" s="7">
        <v>16780</v>
      </c>
    </row>
    <row r="85" spans="1:2" ht="15.75" x14ac:dyDescent="0.25">
      <c r="A85" s="6" t="s">
        <v>51</v>
      </c>
      <c r="B85" s="7">
        <v>2912</v>
      </c>
    </row>
    <row r="86" spans="1:2" ht="15.75" x14ac:dyDescent="0.25">
      <c r="A86" s="36" t="s">
        <v>50</v>
      </c>
      <c r="B86" s="37"/>
    </row>
    <row r="87" spans="1:2" ht="15.75" x14ac:dyDescent="0.25">
      <c r="A87" s="6" t="s">
        <v>26</v>
      </c>
      <c r="B87" s="7">
        <v>8500</v>
      </c>
    </row>
    <row r="88" spans="1:2" ht="15.75" x14ac:dyDescent="0.25">
      <c r="A88" s="36" t="s">
        <v>54</v>
      </c>
      <c r="B88" s="37"/>
    </row>
    <row r="89" spans="1:2" ht="15.75" x14ac:dyDescent="0.25">
      <c r="A89" s="6" t="s">
        <v>26</v>
      </c>
      <c r="B89" s="7">
        <v>18700</v>
      </c>
    </row>
    <row r="90" spans="1:2" ht="15.75" x14ac:dyDescent="0.25">
      <c r="A90" s="6" t="s">
        <v>16</v>
      </c>
      <c r="B90" s="7">
        <v>3299</v>
      </c>
    </row>
    <row r="91" spans="1:2" ht="15.75" x14ac:dyDescent="0.25">
      <c r="A91" s="6" t="s">
        <v>15</v>
      </c>
      <c r="B91" s="7">
        <v>4463</v>
      </c>
    </row>
    <row r="92" spans="1:2" ht="15.75" x14ac:dyDescent="0.25">
      <c r="A92" s="36" t="s">
        <v>56</v>
      </c>
      <c r="B92" s="37"/>
    </row>
    <row r="93" spans="1:2" ht="15.75" x14ac:dyDescent="0.25">
      <c r="A93" s="6" t="s">
        <v>15</v>
      </c>
      <c r="B93" s="7">
        <v>1935</v>
      </c>
    </row>
    <row r="94" spans="1:2" ht="25.5" customHeight="1" x14ac:dyDescent="0.25">
      <c r="A94" s="36" t="s">
        <v>55</v>
      </c>
      <c r="B94" s="37"/>
    </row>
    <row r="95" spans="1:2" ht="29.25" customHeight="1" x14ac:dyDescent="0.25">
      <c r="A95" s="6" t="s">
        <v>26</v>
      </c>
      <c r="B95" s="7">
        <v>15300</v>
      </c>
    </row>
    <row r="96" spans="1:2" ht="15.75" x14ac:dyDescent="0.25">
      <c r="A96" s="15"/>
      <c r="B96" s="14"/>
    </row>
    <row r="97" spans="1:2" ht="27" customHeight="1" x14ac:dyDescent="0.25">
      <c r="A97" s="20" t="s">
        <v>67</v>
      </c>
      <c r="B97" s="22"/>
    </row>
    <row r="98" spans="1:2" ht="32.25" customHeight="1" thickBot="1" x14ac:dyDescent="0.3">
      <c r="A98" s="38" t="s">
        <v>68</v>
      </c>
      <c r="B98" s="39"/>
    </row>
    <row r="99" spans="1:2" ht="32.25" customHeight="1" x14ac:dyDescent="0.25">
      <c r="A99" s="16" t="s">
        <v>72</v>
      </c>
      <c r="B99" s="40"/>
    </row>
    <row r="100" spans="1:2" ht="15.75" x14ac:dyDescent="0.25">
      <c r="A100" s="6" t="s">
        <v>47</v>
      </c>
      <c r="B100" s="7">
        <f>18498+3388</f>
        <v>21886</v>
      </c>
    </row>
    <row r="101" spans="1:2" ht="15.75" x14ac:dyDescent="0.25">
      <c r="A101" s="6" t="s">
        <v>46</v>
      </c>
      <c r="B101" s="7">
        <v>63813</v>
      </c>
    </row>
    <row r="102" spans="1:2" ht="15.75" x14ac:dyDescent="0.25">
      <c r="A102" s="6" t="s">
        <v>69</v>
      </c>
      <c r="B102" s="7">
        <f>18312.75+13591.05+13608.15</f>
        <v>45511.95</v>
      </c>
    </row>
    <row r="103" spans="1:2" ht="15.75" x14ac:dyDescent="0.25">
      <c r="A103" s="6" t="s">
        <v>48</v>
      </c>
      <c r="B103" s="7">
        <f>19420+18000+2285</f>
        <v>39705</v>
      </c>
    </row>
    <row r="104" spans="1:2" ht="15.75" x14ac:dyDescent="0.25">
      <c r="A104" s="6" t="s">
        <v>59</v>
      </c>
      <c r="B104" s="7">
        <v>14700</v>
      </c>
    </row>
    <row r="105" spans="1:2" ht="15.75" x14ac:dyDescent="0.25">
      <c r="A105" s="6" t="s">
        <v>52</v>
      </c>
      <c r="B105" s="7">
        <f>(275439.5-40000)*1.2+30930*1.33+40000</f>
        <v>363664.3</v>
      </c>
    </row>
    <row r="106" spans="1:2" ht="15.75" x14ac:dyDescent="0.25">
      <c r="A106" s="6" t="s">
        <v>53</v>
      </c>
      <c r="B106" s="7">
        <f>30000+48468</f>
        <v>78468</v>
      </c>
    </row>
    <row r="107" spans="1:2" ht="32.25" thickBot="1" x14ac:dyDescent="0.3">
      <c r="A107" s="6" t="s">
        <v>70</v>
      </c>
      <c r="B107" s="7">
        <f>604+869</f>
        <v>1473</v>
      </c>
    </row>
    <row r="108" spans="1:2" ht="15.75" x14ac:dyDescent="0.25">
      <c r="A108" s="16" t="s">
        <v>71</v>
      </c>
      <c r="B108" s="17"/>
    </row>
    <row r="109" spans="1:2" ht="15.75" x14ac:dyDescent="0.25">
      <c r="A109" s="6" t="s">
        <v>46</v>
      </c>
      <c r="B109" s="7">
        <f>59359+87025</f>
        <v>146384</v>
      </c>
    </row>
    <row r="110" spans="1:2" ht="15.75" x14ac:dyDescent="0.25">
      <c r="A110" s="6" t="s">
        <v>47</v>
      </c>
      <c r="B110" s="7">
        <f>76720</f>
        <v>76720</v>
      </c>
    </row>
    <row r="111" spans="1:2" ht="15.75" x14ac:dyDescent="0.25">
      <c r="A111" s="6" t="s">
        <v>57</v>
      </c>
      <c r="B111" s="7">
        <f>41100</f>
        <v>41100</v>
      </c>
    </row>
    <row r="112" spans="1:2" ht="15.75" x14ac:dyDescent="0.25">
      <c r="A112" s="6" t="s">
        <v>52</v>
      </c>
      <c r="B112" s="7">
        <f>390000+147932</f>
        <v>537932</v>
      </c>
    </row>
    <row r="113" spans="1:2" ht="15.75" x14ac:dyDescent="0.25">
      <c r="A113" s="6" t="s">
        <v>53</v>
      </c>
      <c r="B113" s="7">
        <v>12355.2</v>
      </c>
    </row>
    <row r="114" spans="1:2" ht="15.75" x14ac:dyDescent="0.25">
      <c r="A114" s="6" t="s">
        <v>44</v>
      </c>
      <c r="B114" s="7">
        <f>(17250+34500+46000)*1.2</f>
        <v>117300</v>
      </c>
    </row>
    <row r="115" spans="1:2" ht="15.75" x14ac:dyDescent="0.25">
      <c r="A115" s="6" t="s">
        <v>45</v>
      </c>
      <c r="B115" s="7">
        <v>15000</v>
      </c>
    </row>
    <row r="116" spans="1:2" ht="15.75" x14ac:dyDescent="0.25">
      <c r="A116" s="13"/>
      <c r="B116" s="13"/>
    </row>
    <row r="117" spans="1:2" ht="25.5" customHeight="1" x14ac:dyDescent="0.25">
      <c r="A117" s="20" t="s">
        <v>32</v>
      </c>
      <c r="B117" s="22"/>
    </row>
    <row r="118" spans="1:2" ht="32.25" thickBot="1" x14ac:dyDescent="0.3">
      <c r="A118" s="11" t="s">
        <v>31</v>
      </c>
      <c r="B118" s="12">
        <f>(15333+28735+46000)*1.22+18511.6+18706.67+4072.92</f>
        <v>151174.15</v>
      </c>
    </row>
    <row r="121" spans="1:2" x14ac:dyDescent="0.25">
      <c r="B121" s="3"/>
    </row>
    <row r="122" spans="1:2" ht="15.75" x14ac:dyDescent="0.25">
      <c r="A122" s="1"/>
      <c r="B122" s="3"/>
    </row>
    <row r="123" spans="1:2" ht="15.75" x14ac:dyDescent="0.25">
      <c r="A123" s="1"/>
      <c r="B123" s="3"/>
    </row>
  </sheetData>
  <mergeCells count="28">
    <mergeCell ref="A94:B94"/>
    <mergeCell ref="A98:B98"/>
    <mergeCell ref="A79:B79"/>
    <mergeCell ref="A82:B82"/>
    <mergeCell ref="A86:B86"/>
    <mergeCell ref="A88:B88"/>
    <mergeCell ref="A92:B92"/>
    <mergeCell ref="A60:B60"/>
    <mergeCell ref="A63:B63"/>
    <mergeCell ref="A67:B67"/>
    <mergeCell ref="A70:B70"/>
    <mergeCell ref="A75:B75"/>
    <mergeCell ref="A97:B97"/>
    <mergeCell ref="A117:B117"/>
    <mergeCell ref="A1:B1"/>
    <mergeCell ref="A13:B13"/>
    <mergeCell ref="A14:B14"/>
    <mergeCell ref="A15:B15"/>
    <mergeCell ref="A20:B20"/>
    <mergeCell ref="A34:B34"/>
    <mergeCell ref="A30:B30"/>
    <mergeCell ref="A27:B27"/>
    <mergeCell ref="A39:B39"/>
    <mergeCell ref="A42:B42"/>
    <mergeCell ref="A46:B46"/>
    <mergeCell ref="A50:B50"/>
    <mergeCell ref="A53:B53"/>
    <mergeCell ref="A56:B56"/>
  </mergeCells>
  <hyperlinks>
    <hyperlink ref="A63" r:id="rId1" display="https://doroga-zhizni.org/tanya-s-ne-ostavit-v-odinochestve.html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март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a.kotelnikova</cp:lastModifiedBy>
  <dcterms:created xsi:type="dcterms:W3CDTF">2020-10-08T09:15:41Z</dcterms:created>
  <dcterms:modified xsi:type="dcterms:W3CDTF">2021-04-12T12:46:12Z</dcterms:modified>
</cp:coreProperties>
</file>