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2\январ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1" l="1"/>
  <c r="C117" i="1"/>
  <c r="C116" i="1"/>
  <c r="C115" i="1"/>
  <c r="C114" i="1"/>
  <c r="C113" i="1"/>
  <c r="C112" i="1"/>
  <c r="B78" i="1"/>
  <c r="B54" i="1"/>
  <c r="B33" i="1"/>
  <c r="B30" i="1"/>
  <c r="B29" i="1"/>
  <c r="B28" i="1"/>
  <c r="B26" i="1"/>
  <c r="B24" i="1"/>
  <c r="B22" i="1"/>
  <c r="B20" i="1"/>
  <c r="C17" i="1"/>
  <c r="B17" i="1"/>
  <c r="C16" i="1"/>
  <c r="B16" i="1"/>
  <c r="B12" i="1"/>
  <c r="B11" i="1"/>
  <c r="B10" i="1"/>
  <c r="B9" i="1"/>
  <c r="B8" i="1"/>
  <c r="B6" i="1"/>
  <c r="B5" i="1"/>
  <c r="B3" i="1"/>
</calcChain>
</file>

<file path=xl/sharedStrings.xml><?xml version="1.0" encoding="utf-8"?>
<sst xmlns="http://schemas.openxmlformats.org/spreadsheetml/2006/main" count="116" uniqueCount="71">
  <si>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</si>
  <si>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</si>
  <si>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</si>
  <si>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</si>
  <si>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</si>
  <si>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</si>
  <si>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</si>
  <si>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</si>
  <si>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</si>
  <si>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</si>
  <si>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</si>
  <si>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</si>
  <si>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</si>
  <si>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</si>
  <si>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</si>
  <si>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</si>
  <si>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</si>
  <si>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</si>
  <si>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</si>
  <si>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</si>
  <si>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</si>
  <si>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</si>
  <si>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</si>
  <si>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</si>
  <si>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</si>
  <si>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Валерия Р.</t>
  </si>
  <si>
    <t xml:space="preserve">Валя К. </t>
  </si>
  <si>
    <t xml:space="preserve">оплата ухода патронажной няни </t>
  </si>
  <si>
    <t xml:space="preserve">Ваня К. </t>
  </si>
  <si>
    <t>оплата ухода патронажной няни</t>
  </si>
  <si>
    <t>Катя М.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</si>
  <si>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</si>
  <si>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</si>
  <si>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</si>
  <si>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</si>
  <si>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Выездные медицинские консультации для региональных детей-сирот</t>
  </si>
  <si>
    <t>ГРАНТ</t>
  </si>
  <si>
    <t>Софинансирование</t>
  </si>
  <si>
    <t>Бытовые нужды офиса</t>
  </si>
  <si>
    <t>Маргарита К.</t>
  </si>
  <si>
    <t>Роман Р.</t>
  </si>
  <si>
    <t>Школа приемных родителей</t>
  </si>
  <si>
    <t>Трансфер</t>
  </si>
  <si>
    <t>Юсуф Г.</t>
  </si>
  <si>
    <t>Ваня Ф.</t>
  </si>
  <si>
    <t>Илья Н.</t>
  </si>
  <si>
    <t>Оплата работы сотрудников</t>
  </si>
  <si>
    <t>Покупка билетов</t>
  </si>
  <si>
    <t>Петровск-Забайкальский</t>
  </si>
  <si>
    <t>Социальный центр</t>
  </si>
  <si>
    <t>Оплата интернета, мобильной связи</t>
  </si>
  <si>
    <t>Оплата печатей, штампов</t>
  </si>
  <si>
    <t>Покупка гастростом</t>
  </si>
  <si>
    <t>Отправка документации в ДДИ</t>
  </si>
  <si>
    <t>Лекарства</t>
  </si>
  <si>
    <t>Алексей Р.</t>
  </si>
  <si>
    <t>Алена К.</t>
  </si>
  <si>
    <t>Артем Х.</t>
  </si>
  <si>
    <t>Мария С.</t>
  </si>
  <si>
    <t>Матвей Е.</t>
  </si>
  <si>
    <t>Полина Ф.</t>
  </si>
  <si>
    <t>проживание</t>
  </si>
  <si>
    <t>трансфер</t>
  </si>
  <si>
    <t>оплата работы админ сотрудников</t>
  </si>
  <si>
    <t>суточные</t>
  </si>
  <si>
    <t>оплата работы врачей</t>
  </si>
  <si>
    <t>расходные материалы, анализы</t>
  </si>
  <si>
    <t>покупка билетов</t>
  </si>
  <si>
    <t>питание</t>
  </si>
  <si>
    <t>Оплата лицензии на ПО, оплата программ и доп. ПО, 1С</t>
  </si>
  <si>
    <t>Содержание, Расходники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</si>
</sst>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rgb="FF528135"/>
      <name val="Times New Roman"/>
      <family val="1"/>
      <charset val="204"/>
    </font>
    <font>
      <sz val="12"/>
      <color rgb="FF006FC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wrapText="1"/>
    </xf>
    <xf numFmtId="43" fontId="11" fillId="0" borderId="0" xfId="1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9"/>
  <sheetViews>
    <sheetView tabSelected="1" topLeftCell="A28" workbookViewId="0">
      <selection activeCell="B41" sqref="B41:C41"/>
    </sheetView>
  </sheetViews>
  <sheetFormatPr defaultRowHeight="15" x14ac:dyDescent="0.25"/>
  <cols>
    <col min="1" max="1" width="45.140625" style="2" customWidth="1"/>
    <col min="2" max="2" width="15.5703125" style="3" customWidth="1"/>
    <col min="3" max="3" width="22.140625" style="1" customWidth="1"/>
  </cols>
  <sheetData>
    <row r="1" spans="1:3" ht="29.25" customHeight="1" x14ac:dyDescent="0.25">
      <c r="A1" s="18" t="s">
        <v>0</v>
      </c>
      <c r="B1" s="18"/>
      <c r="C1" s="18"/>
    </row>
    <row r="2" spans="1:3" ht="15.75" x14ac:dyDescent="0.25">
      <c r="A2" s="22" t="s">
        <v>1</v>
      </c>
      <c r="B2" s="16">
        <v>16000</v>
      </c>
      <c r="C2" s="16"/>
    </row>
    <row r="3" spans="1:3" ht="15.75" x14ac:dyDescent="0.25">
      <c r="A3" s="22" t="s">
        <v>2</v>
      </c>
      <c r="B3" s="16">
        <f>(471909.68+23750)*1.202</f>
        <v>595782.93536</v>
      </c>
      <c r="C3" s="16"/>
    </row>
    <row r="4" spans="1:3" ht="15.75" x14ac:dyDescent="0.25">
      <c r="A4" s="22" t="s">
        <v>3</v>
      </c>
      <c r="B4" s="16">
        <v>11000</v>
      </c>
      <c r="C4" s="16"/>
    </row>
    <row r="5" spans="1:3" ht="15.75" x14ac:dyDescent="0.25">
      <c r="A5" s="22" t="s">
        <v>4</v>
      </c>
      <c r="B5" s="16">
        <f>5000+5308.66</f>
        <v>10308.66</v>
      </c>
      <c r="C5" s="16"/>
    </row>
    <row r="6" spans="1:3" ht="31.5" x14ac:dyDescent="0.25">
      <c r="A6" s="22" t="s">
        <v>69</v>
      </c>
      <c r="B6" s="16">
        <f>14200+1160</f>
        <v>15360</v>
      </c>
      <c r="C6" s="16"/>
    </row>
    <row r="7" spans="1:3" ht="15.75" x14ac:dyDescent="0.25">
      <c r="A7" s="22" t="s">
        <v>5</v>
      </c>
      <c r="B7" s="16">
        <v>3584.48</v>
      </c>
      <c r="C7" s="16"/>
    </row>
    <row r="8" spans="1:3" ht="15.75" x14ac:dyDescent="0.25">
      <c r="A8" s="22" t="s">
        <v>38</v>
      </c>
      <c r="B8" s="16">
        <f>1137+5379+498+1828+600</f>
        <v>9442</v>
      </c>
      <c r="C8" s="16"/>
    </row>
    <row r="9" spans="1:3" ht="15.75" x14ac:dyDescent="0.25">
      <c r="A9" s="22" t="s">
        <v>50</v>
      </c>
      <c r="B9" s="16">
        <f>4000+16800+6000</f>
        <v>26800</v>
      </c>
      <c r="C9" s="16"/>
    </row>
    <row r="10" spans="1:3" ht="15.75" x14ac:dyDescent="0.25">
      <c r="A10" s="23" t="s">
        <v>6</v>
      </c>
      <c r="B10" s="16">
        <f>3580+220+220+15157</f>
        <v>19177</v>
      </c>
      <c r="C10" s="16"/>
    </row>
    <row r="11" spans="1:3" ht="15.75" x14ac:dyDescent="0.25">
      <c r="A11" s="23" t="s">
        <v>7</v>
      </c>
      <c r="B11" s="16">
        <f>3522</f>
        <v>3522</v>
      </c>
      <c r="C11" s="16"/>
    </row>
    <row r="12" spans="1:3" ht="15.75" x14ac:dyDescent="0.25">
      <c r="A12" s="23" t="s">
        <v>51</v>
      </c>
      <c r="B12" s="16">
        <f>5000</f>
        <v>5000</v>
      </c>
      <c r="C12" s="16"/>
    </row>
    <row r="13" spans="1:3" ht="30" customHeight="1" x14ac:dyDescent="0.25">
      <c r="A13" s="20" t="s">
        <v>8</v>
      </c>
      <c r="B13" s="20"/>
      <c r="C13" s="20"/>
    </row>
    <row r="14" spans="1:3" ht="25.5" customHeight="1" x14ac:dyDescent="0.25">
      <c r="A14" s="18" t="s">
        <v>9</v>
      </c>
      <c r="B14" s="18"/>
      <c r="C14" s="18"/>
    </row>
    <row r="15" spans="1:3" ht="25.5" customHeight="1" x14ac:dyDescent="0.25">
      <c r="A15" s="13"/>
      <c r="B15" s="26" t="s">
        <v>36</v>
      </c>
      <c r="C15" s="26" t="s">
        <v>37</v>
      </c>
    </row>
    <row r="16" spans="1:3" ht="34.5" customHeight="1" x14ac:dyDescent="0.25">
      <c r="A16" s="22" t="s">
        <v>10</v>
      </c>
      <c r="B16" s="27">
        <f>335000+335000*1.2</f>
        <v>737000</v>
      </c>
      <c r="C16" s="27">
        <f>865400-335000</f>
        <v>530400</v>
      </c>
    </row>
    <row r="17" spans="1:3" ht="31.5" x14ac:dyDescent="0.25">
      <c r="A17" s="22" t="s">
        <v>11</v>
      </c>
      <c r="B17" s="27">
        <f>(46000+34500)*1.2</f>
        <v>96600</v>
      </c>
      <c r="C17" s="27">
        <f>240775.44*1.2-96600</f>
        <v>192330.52799999999</v>
      </c>
    </row>
    <row r="18" spans="1:3" ht="26.25" customHeight="1" x14ac:dyDescent="0.25">
      <c r="A18" s="22" t="s">
        <v>12</v>
      </c>
      <c r="B18" s="27"/>
      <c r="C18" s="27">
        <v>5646</v>
      </c>
    </row>
    <row r="19" spans="1:3" s="11" customFormat="1" ht="25.5" customHeight="1" x14ac:dyDescent="0.25">
      <c r="A19" s="18" t="s">
        <v>49</v>
      </c>
      <c r="B19" s="18"/>
      <c r="C19" s="18"/>
    </row>
    <row r="20" spans="1:3" ht="30.75" customHeight="1" x14ac:dyDescent="0.25">
      <c r="A20" s="22" t="s">
        <v>70</v>
      </c>
      <c r="B20" s="16">
        <f>19800+88968.56</f>
        <v>108768.56</v>
      </c>
      <c r="C20" s="16"/>
    </row>
    <row r="21" spans="1:3" ht="26.25" customHeight="1" x14ac:dyDescent="0.25">
      <c r="A21" s="18" t="s">
        <v>41</v>
      </c>
      <c r="B21" s="18"/>
      <c r="C21" s="18"/>
    </row>
    <row r="22" spans="1:3" ht="15.75" x14ac:dyDescent="0.25">
      <c r="A22" s="22" t="s">
        <v>46</v>
      </c>
      <c r="B22" s="16">
        <f>42500*1.2</f>
        <v>51000</v>
      </c>
      <c r="C22" s="16"/>
    </row>
    <row r="23" spans="1:3" ht="15.75" x14ac:dyDescent="0.25">
      <c r="A23" s="18" t="s">
        <v>13</v>
      </c>
      <c r="B23" s="18"/>
      <c r="C23" s="18"/>
    </row>
    <row r="24" spans="1:3" ht="15.75" x14ac:dyDescent="0.25">
      <c r="A24" s="22" t="s">
        <v>14</v>
      </c>
      <c r="B24" s="16">
        <f>(70192.11+132250)*1.202</f>
        <v>243335.41621999998</v>
      </c>
      <c r="C24" s="16"/>
    </row>
    <row r="25" spans="1:3" ht="47.25" x14ac:dyDescent="0.25">
      <c r="A25" s="22" t="s">
        <v>15</v>
      </c>
      <c r="B25" s="16">
        <v>14338.5</v>
      </c>
      <c r="C25" s="16"/>
    </row>
    <row r="26" spans="1:3" ht="63" x14ac:dyDescent="0.25">
      <c r="A26" s="22" t="s">
        <v>16</v>
      </c>
      <c r="B26" s="16">
        <f>23208</f>
        <v>23208</v>
      </c>
      <c r="C26" s="16"/>
    </row>
    <row r="27" spans="1:3" ht="15.75" customHeight="1" x14ac:dyDescent="0.25">
      <c r="A27" s="18" t="s">
        <v>17</v>
      </c>
      <c r="B27" s="18"/>
      <c r="C27" s="18"/>
    </row>
    <row r="28" spans="1:3" ht="15.75" x14ac:dyDescent="0.25">
      <c r="A28" s="22" t="s">
        <v>14</v>
      </c>
      <c r="B28" s="16">
        <f>(70193.56+168666.67)*1.202</f>
        <v>287109.99645999999</v>
      </c>
      <c r="C28" s="16"/>
    </row>
    <row r="29" spans="1:3" ht="15.75" x14ac:dyDescent="0.25">
      <c r="A29" s="22" t="s">
        <v>52</v>
      </c>
      <c r="B29" s="16">
        <f>126935</f>
        <v>126935</v>
      </c>
      <c r="C29" s="16"/>
    </row>
    <row r="30" spans="1:3" ht="15.75" x14ac:dyDescent="0.25">
      <c r="A30" s="22" t="s">
        <v>53</v>
      </c>
      <c r="B30" s="16">
        <f>852+135</f>
        <v>987</v>
      </c>
      <c r="C30" s="16"/>
    </row>
    <row r="31" spans="1:3" ht="15.75" x14ac:dyDescent="0.25">
      <c r="A31" s="22" t="s">
        <v>54</v>
      </c>
      <c r="B31" s="16">
        <v>2900</v>
      </c>
      <c r="C31" s="16"/>
    </row>
    <row r="32" spans="1:3" ht="15.75" x14ac:dyDescent="0.25">
      <c r="A32" s="24"/>
      <c r="B32" s="16"/>
      <c r="C32" s="16"/>
    </row>
    <row r="33" spans="1:3" ht="31.5" x14ac:dyDescent="0.25">
      <c r="A33" s="4" t="s">
        <v>18</v>
      </c>
      <c r="B33" s="16">
        <f>15000*1.202+67608*1.2</f>
        <v>99159.599999999991</v>
      </c>
      <c r="C33" s="16"/>
    </row>
    <row r="34" spans="1:3" ht="15.75" x14ac:dyDescent="0.25">
      <c r="A34" s="4"/>
      <c r="B34" s="12"/>
      <c r="C34" s="12"/>
    </row>
    <row r="35" spans="1:3" ht="15.75" x14ac:dyDescent="0.25">
      <c r="A35" s="5" t="s">
        <v>19</v>
      </c>
      <c r="B35" s="21"/>
      <c r="C35" s="21"/>
    </row>
    <row r="36" spans="1:3" ht="15.75" x14ac:dyDescent="0.25">
      <c r="A36" s="29" t="s">
        <v>20</v>
      </c>
      <c r="B36" s="16">
        <v>68200</v>
      </c>
      <c r="C36" s="16"/>
    </row>
    <row r="37" spans="1:3" ht="15.75" x14ac:dyDescent="0.25">
      <c r="A37" s="29" t="s">
        <v>21</v>
      </c>
      <c r="B37" s="16">
        <v>6677</v>
      </c>
      <c r="C37" s="16"/>
    </row>
    <row r="38" spans="1:3" ht="15.75" x14ac:dyDescent="0.25">
      <c r="A38" s="29" t="s">
        <v>22</v>
      </c>
      <c r="B38" s="16">
        <v>7441</v>
      </c>
      <c r="C38" s="16"/>
    </row>
    <row r="39" spans="1:3" ht="15.75" x14ac:dyDescent="0.25">
      <c r="A39" s="5" t="s">
        <v>23</v>
      </c>
      <c r="B39" s="19"/>
      <c r="C39" s="19"/>
    </row>
    <row r="40" spans="1:3" ht="15.75" x14ac:dyDescent="0.25">
      <c r="A40" s="29" t="s">
        <v>20</v>
      </c>
      <c r="B40" s="16">
        <v>68200</v>
      </c>
      <c r="C40" s="16"/>
    </row>
    <row r="41" spans="1:3" ht="15.75" x14ac:dyDescent="0.25">
      <c r="A41" s="29" t="s">
        <v>21</v>
      </c>
      <c r="B41" s="16">
        <v>7905</v>
      </c>
      <c r="C41" s="16"/>
    </row>
    <row r="42" spans="1:3" ht="15.75" x14ac:dyDescent="0.25">
      <c r="A42" s="29" t="s">
        <v>22</v>
      </c>
      <c r="B42" s="16">
        <v>10792</v>
      </c>
      <c r="C42" s="16"/>
    </row>
    <row r="43" spans="1:3" ht="15.75" x14ac:dyDescent="0.25">
      <c r="A43" s="5" t="s">
        <v>24</v>
      </c>
      <c r="B43" s="19"/>
      <c r="C43" s="19"/>
    </row>
    <row r="44" spans="1:3" ht="15.75" x14ac:dyDescent="0.25">
      <c r="A44" s="29" t="s">
        <v>21</v>
      </c>
      <c r="B44" s="16">
        <v>3137</v>
      </c>
      <c r="C44" s="16"/>
    </row>
    <row r="45" spans="1:3" ht="15.75" x14ac:dyDescent="0.25">
      <c r="A45" s="29" t="s">
        <v>20</v>
      </c>
      <c r="B45" s="16">
        <v>68200</v>
      </c>
      <c r="C45" s="16"/>
    </row>
    <row r="46" spans="1:3" ht="21" customHeight="1" x14ac:dyDescent="0.25">
      <c r="A46" s="29" t="s">
        <v>22</v>
      </c>
      <c r="B46" s="16">
        <v>1544</v>
      </c>
      <c r="C46" s="16"/>
    </row>
    <row r="47" spans="1:3" ht="15.75" x14ac:dyDescent="0.25">
      <c r="A47" s="5" t="s">
        <v>55</v>
      </c>
      <c r="B47" s="12"/>
      <c r="C47" s="12"/>
    </row>
    <row r="48" spans="1:3" ht="15.75" x14ac:dyDescent="0.25">
      <c r="A48" s="29" t="s">
        <v>20</v>
      </c>
      <c r="B48" s="16">
        <v>22000</v>
      </c>
      <c r="C48" s="16"/>
    </row>
    <row r="49" spans="1:3" ht="15.75" x14ac:dyDescent="0.25">
      <c r="A49" s="5" t="s">
        <v>56</v>
      </c>
      <c r="B49" s="12"/>
      <c r="C49" s="12"/>
    </row>
    <row r="50" spans="1:3" ht="15.75" x14ac:dyDescent="0.25">
      <c r="A50" s="29" t="s">
        <v>20</v>
      </c>
      <c r="B50" s="16">
        <v>11000</v>
      </c>
      <c r="C50" s="16"/>
    </row>
    <row r="51" spans="1:3" ht="15.75" x14ac:dyDescent="0.25">
      <c r="A51" s="29" t="s">
        <v>21</v>
      </c>
      <c r="B51" s="16">
        <v>2466</v>
      </c>
      <c r="C51" s="16"/>
    </row>
    <row r="52" spans="1:3" ht="15.75" x14ac:dyDescent="0.25">
      <c r="A52" s="29" t="s">
        <v>22</v>
      </c>
      <c r="B52" s="16">
        <v>9099</v>
      </c>
      <c r="C52" s="16"/>
    </row>
    <row r="53" spans="1:3" ht="15.75" x14ac:dyDescent="0.25">
      <c r="A53" s="5" t="s">
        <v>57</v>
      </c>
      <c r="B53" s="12"/>
      <c r="C53" s="12"/>
    </row>
    <row r="54" spans="1:3" ht="15.75" x14ac:dyDescent="0.25">
      <c r="A54" s="29" t="s">
        <v>47</v>
      </c>
      <c r="B54" s="16">
        <f>71938+66438</f>
        <v>138376</v>
      </c>
      <c r="C54" s="16"/>
    </row>
    <row r="55" spans="1:3" ht="15.75" x14ac:dyDescent="0.25">
      <c r="A55" s="5" t="s">
        <v>25</v>
      </c>
      <c r="B55" s="19"/>
      <c r="C55" s="19"/>
    </row>
    <row r="56" spans="1:3" ht="15.75" x14ac:dyDescent="0.25">
      <c r="A56" s="29" t="s">
        <v>20</v>
      </c>
      <c r="B56" s="16">
        <v>68200</v>
      </c>
      <c r="C56" s="16"/>
    </row>
    <row r="57" spans="1:3" ht="15.75" x14ac:dyDescent="0.25">
      <c r="A57" s="29" t="s">
        <v>22</v>
      </c>
      <c r="B57" s="16">
        <v>8383</v>
      </c>
      <c r="C57" s="16"/>
    </row>
    <row r="58" spans="1:3" ht="15.75" x14ac:dyDescent="0.25">
      <c r="A58" s="29" t="s">
        <v>21</v>
      </c>
      <c r="B58" s="16">
        <v>5876</v>
      </c>
      <c r="C58" s="16"/>
    </row>
    <row r="59" spans="1:3" ht="15.75" x14ac:dyDescent="0.25">
      <c r="A59" s="5" t="s">
        <v>26</v>
      </c>
      <c r="B59" s="19"/>
      <c r="C59" s="19"/>
    </row>
    <row r="60" spans="1:3" ht="15.75" x14ac:dyDescent="0.25">
      <c r="A60" s="29" t="s">
        <v>27</v>
      </c>
      <c r="B60" s="16">
        <v>68200</v>
      </c>
      <c r="C60" s="16"/>
    </row>
    <row r="61" spans="1:3" ht="15.75" x14ac:dyDescent="0.25">
      <c r="A61" s="5" t="s">
        <v>28</v>
      </c>
      <c r="B61" s="19"/>
      <c r="C61" s="19"/>
    </row>
    <row r="62" spans="1:3" ht="15.75" x14ac:dyDescent="0.25">
      <c r="A62" s="29" t="s">
        <v>21</v>
      </c>
      <c r="B62" s="16">
        <v>2396</v>
      </c>
      <c r="C62" s="16"/>
    </row>
    <row r="63" spans="1:3" ht="26.25" customHeight="1" x14ac:dyDescent="0.25">
      <c r="A63" s="29" t="s">
        <v>20</v>
      </c>
      <c r="B63" s="16">
        <v>68200</v>
      </c>
      <c r="C63" s="16"/>
    </row>
    <row r="64" spans="1:3" ht="15.75" x14ac:dyDescent="0.25">
      <c r="A64" s="5" t="s">
        <v>44</v>
      </c>
      <c r="B64" s="30"/>
      <c r="C64" s="30"/>
    </row>
    <row r="65" spans="1:3" ht="15.75" x14ac:dyDescent="0.25">
      <c r="A65" s="29" t="s">
        <v>20</v>
      </c>
      <c r="B65" s="16">
        <v>68200</v>
      </c>
      <c r="C65" s="16"/>
    </row>
    <row r="66" spans="1:3" ht="26.25" customHeight="1" x14ac:dyDescent="0.25">
      <c r="A66" s="29" t="s">
        <v>21</v>
      </c>
      <c r="B66" s="16">
        <v>5755</v>
      </c>
      <c r="C66" s="16"/>
    </row>
    <row r="67" spans="1:3" ht="15.75" x14ac:dyDescent="0.25">
      <c r="A67" s="6" t="s">
        <v>45</v>
      </c>
      <c r="B67" s="16"/>
      <c r="C67" s="16"/>
    </row>
    <row r="68" spans="1:3" ht="15.75" x14ac:dyDescent="0.25">
      <c r="A68" s="29" t="s">
        <v>29</v>
      </c>
      <c r="B68" s="16">
        <v>68200</v>
      </c>
      <c r="C68" s="16"/>
    </row>
    <row r="69" spans="1:3" ht="15.75" x14ac:dyDescent="0.25">
      <c r="A69" s="29" t="s">
        <v>21</v>
      </c>
      <c r="B69" s="16">
        <v>48169</v>
      </c>
      <c r="C69" s="16"/>
    </row>
    <row r="70" spans="1:3" ht="15.75" x14ac:dyDescent="0.25">
      <c r="A70" s="29" t="s">
        <v>22</v>
      </c>
      <c r="B70" s="16">
        <v>8215</v>
      </c>
      <c r="C70" s="16"/>
    </row>
    <row r="71" spans="1:3" ht="15.75" x14ac:dyDescent="0.25">
      <c r="A71" s="6" t="s">
        <v>30</v>
      </c>
      <c r="B71" s="19"/>
      <c r="C71" s="19"/>
    </row>
    <row r="72" spans="1:3" ht="15.75" x14ac:dyDescent="0.25">
      <c r="A72" s="29" t="s">
        <v>20</v>
      </c>
      <c r="B72" s="16">
        <v>68200</v>
      </c>
      <c r="C72" s="16"/>
    </row>
    <row r="73" spans="1:3" ht="15.75" x14ac:dyDescent="0.25">
      <c r="A73" s="29" t="s">
        <v>21</v>
      </c>
      <c r="B73" s="16">
        <v>13866</v>
      </c>
      <c r="C73" s="16"/>
    </row>
    <row r="74" spans="1:3" ht="15.75" x14ac:dyDescent="0.25">
      <c r="A74" s="6" t="s">
        <v>39</v>
      </c>
      <c r="B74" s="12"/>
      <c r="C74" s="12"/>
    </row>
    <row r="75" spans="1:3" ht="15.75" customHeight="1" x14ac:dyDescent="0.25">
      <c r="A75" s="29" t="s">
        <v>20</v>
      </c>
      <c r="B75" s="16">
        <v>68200</v>
      </c>
      <c r="C75" s="16"/>
    </row>
    <row r="76" spans="1:3" ht="15.75" customHeight="1" x14ac:dyDescent="0.25">
      <c r="A76" s="29" t="s">
        <v>22</v>
      </c>
      <c r="B76" s="16">
        <v>17894</v>
      </c>
      <c r="C76" s="16"/>
    </row>
    <row r="77" spans="1:3" ht="15.75" x14ac:dyDescent="0.25">
      <c r="A77" s="29" t="s">
        <v>21</v>
      </c>
      <c r="B77" s="16">
        <v>17560</v>
      </c>
      <c r="C77" s="16"/>
    </row>
    <row r="78" spans="1:3" ht="15.75" x14ac:dyDescent="0.25">
      <c r="A78" s="29" t="s">
        <v>47</v>
      </c>
      <c r="B78" s="16">
        <f>6319.8+3991+12836</f>
        <v>23146.799999999999</v>
      </c>
      <c r="C78" s="16"/>
    </row>
    <row r="79" spans="1:3" ht="15.75" x14ac:dyDescent="0.25">
      <c r="A79" s="6" t="s">
        <v>58</v>
      </c>
      <c r="B79" s="12"/>
      <c r="C79" s="12"/>
    </row>
    <row r="80" spans="1:3" ht="15.75" x14ac:dyDescent="0.25">
      <c r="A80" s="29" t="s">
        <v>47</v>
      </c>
      <c r="B80" s="16">
        <v>20238</v>
      </c>
      <c r="C80" s="16"/>
    </row>
    <row r="81" spans="1:3" ht="15.75" x14ac:dyDescent="0.25">
      <c r="A81" s="29" t="s">
        <v>20</v>
      </c>
      <c r="B81" s="16">
        <v>28600</v>
      </c>
      <c r="C81" s="16"/>
    </row>
    <row r="82" spans="1:3" ht="15.75" x14ac:dyDescent="0.25">
      <c r="A82" s="29" t="s">
        <v>21</v>
      </c>
      <c r="B82" s="16">
        <v>7277</v>
      </c>
      <c r="C82" s="16"/>
    </row>
    <row r="83" spans="1:3" ht="15.75" x14ac:dyDescent="0.25">
      <c r="A83" s="29" t="s">
        <v>22</v>
      </c>
      <c r="B83" s="16">
        <v>6081</v>
      </c>
      <c r="C83" s="16"/>
    </row>
    <row r="84" spans="1:3" ht="15.75" x14ac:dyDescent="0.25">
      <c r="A84" s="6" t="s">
        <v>59</v>
      </c>
      <c r="B84" s="12"/>
      <c r="C84" s="12"/>
    </row>
    <row r="85" spans="1:3" ht="15.75" x14ac:dyDescent="0.25">
      <c r="A85" s="29" t="s">
        <v>47</v>
      </c>
      <c r="B85" s="16">
        <v>15142</v>
      </c>
      <c r="C85" s="16"/>
    </row>
    <row r="86" spans="1:3" ht="15.75" x14ac:dyDescent="0.25">
      <c r="A86" s="6" t="s">
        <v>60</v>
      </c>
      <c r="B86" s="12"/>
      <c r="C86" s="12"/>
    </row>
    <row r="87" spans="1:3" ht="15.75" x14ac:dyDescent="0.25">
      <c r="A87" s="29" t="s">
        <v>47</v>
      </c>
      <c r="B87" s="16">
        <v>20238</v>
      </c>
      <c r="C87" s="16"/>
    </row>
    <row r="88" spans="1:3" ht="15.75" x14ac:dyDescent="0.25">
      <c r="A88" s="29" t="s">
        <v>20</v>
      </c>
      <c r="B88" s="16">
        <v>28600</v>
      </c>
      <c r="C88" s="16"/>
    </row>
    <row r="89" spans="1:3" ht="15.75" x14ac:dyDescent="0.25">
      <c r="A89" s="29" t="s">
        <v>21</v>
      </c>
      <c r="B89" s="16">
        <v>7979</v>
      </c>
      <c r="C89" s="16"/>
    </row>
    <row r="90" spans="1:3" ht="15.75" x14ac:dyDescent="0.25">
      <c r="A90" s="29" t="s">
        <v>42</v>
      </c>
      <c r="B90" s="16">
        <v>5555</v>
      </c>
      <c r="C90" s="16"/>
    </row>
    <row r="91" spans="1:3" ht="15.75" x14ac:dyDescent="0.25">
      <c r="A91" s="5" t="s">
        <v>40</v>
      </c>
      <c r="B91" s="12"/>
      <c r="C91" s="12"/>
    </row>
    <row r="92" spans="1:3" ht="15.75" x14ac:dyDescent="0.25">
      <c r="A92" s="29" t="s">
        <v>31</v>
      </c>
      <c r="B92" s="16">
        <v>68200</v>
      </c>
      <c r="C92" s="16"/>
    </row>
    <row r="93" spans="1:3" ht="15.75" x14ac:dyDescent="0.25">
      <c r="A93" s="29" t="s">
        <v>21</v>
      </c>
      <c r="B93" s="16">
        <v>5625</v>
      </c>
      <c r="C93" s="16"/>
    </row>
    <row r="94" spans="1:3" ht="15.75" x14ac:dyDescent="0.25">
      <c r="A94" s="29" t="s">
        <v>42</v>
      </c>
      <c r="B94" s="16">
        <v>2759</v>
      </c>
      <c r="C94" s="16"/>
    </row>
    <row r="95" spans="1:3" ht="15.75" x14ac:dyDescent="0.25">
      <c r="A95" s="5" t="s">
        <v>32</v>
      </c>
      <c r="B95" s="16"/>
      <c r="C95" s="16"/>
    </row>
    <row r="96" spans="1:3" ht="15.75" x14ac:dyDescent="0.25">
      <c r="A96" s="29" t="s">
        <v>31</v>
      </c>
      <c r="B96" s="16">
        <v>68200</v>
      </c>
      <c r="C96" s="16"/>
    </row>
    <row r="97" spans="1:3" ht="15.75" customHeight="1" x14ac:dyDescent="0.25">
      <c r="A97" s="29" t="s">
        <v>33</v>
      </c>
      <c r="B97" s="16">
        <v>10320</v>
      </c>
      <c r="C97" s="16"/>
    </row>
    <row r="98" spans="1:3" ht="15.75" x14ac:dyDescent="0.25">
      <c r="A98" s="5" t="s">
        <v>34</v>
      </c>
      <c r="B98" s="16"/>
      <c r="C98" s="16"/>
    </row>
    <row r="99" spans="1:3" ht="25.5" customHeight="1" x14ac:dyDescent="0.25">
      <c r="A99" s="29" t="s">
        <v>31</v>
      </c>
      <c r="B99" s="16">
        <v>68200</v>
      </c>
      <c r="C99" s="16"/>
    </row>
    <row r="100" spans="1:3" ht="15.75" x14ac:dyDescent="0.25">
      <c r="A100" s="29" t="s">
        <v>33</v>
      </c>
      <c r="B100" s="16">
        <v>2424</v>
      </c>
      <c r="C100" s="16"/>
    </row>
    <row r="101" spans="1:3" ht="15.75" x14ac:dyDescent="0.25">
      <c r="A101" s="29" t="s">
        <v>22</v>
      </c>
      <c r="B101" s="16">
        <v>3895</v>
      </c>
      <c r="C101" s="16"/>
    </row>
    <row r="102" spans="1:3" ht="15.75" x14ac:dyDescent="0.25">
      <c r="A102" s="6" t="s">
        <v>43</v>
      </c>
      <c r="B102" s="12"/>
      <c r="C102" s="12"/>
    </row>
    <row r="103" spans="1:3" ht="15.75" x14ac:dyDescent="0.25">
      <c r="A103" s="29" t="s">
        <v>20</v>
      </c>
      <c r="B103" s="16">
        <v>68200</v>
      </c>
      <c r="C103" s="16"/>
    </row>
    <row r="104" spans="1:3" ht="15.75" x14ac:dyDescent="0.25">
      <c r="A104" s="29" t="s">
        <v>21</v>
      </c>
      <c r="B104" s="16">
        <v>21205.200000000001</v>
      </c>
      <c r="C104" s="16"/>
    </row>
    <row r="105" spans="1:3" ht="15.75" x14ac:dyDescent="0.25">
      <c r="A105" s="29" t="s">
        <v>42</v>
      </c>
      <c r="B105" s="16">
        <v>3362</v>
      </c>
      <c r="C105" s="16"/>
    </row>
    <row r="106" spans="1:3" x14ac:dyDescent="0.25">
      <c r="A106" s="28"/>
      <c r="B106" s="28"/>
      <c r="C106" s="25"/>
    </row>
    <row r="107" spans="1:3" ht="15.75" x14ac:dyDescent="0.25">
      <c r="A107" s="17" t="s">
        <v>35</v>
      </c>
      <c r="B107" s="17"/>
      <c r="C107" s="17"/>
    </row>
    <row r="108" spans="1:3" ht="15.75" x14ac:dyDescent="0.25">
      <c r="A108" s="15"/>
      <c r="B108" s="15"/>
      <c r="C108" s="25"/>
    </row>
    <row r="109" spans="1:3" ht="15.75" x14ac:dyDescent="0.25">
      <c r="A109" s="13"/>
      <c r="B109" s="7" t="s">
        <v>36</v>
      </c>
      <c r="C109" s="7" t="s">
        <v>37</v>
      </c>
    </row>
    <row r="110" spans="1:3" ht="15.75" x14ac:dyDescent="0.25">
      <c r="A110" s="29"/>
      <c r="B110" s="9"/>
      <c r="C110" s="8"/>
    </row>
    <row r="111" spans="1:3" ht="15.75" x14ac:dyDescent="0.25">
      <c r="A111" s="13" t="s">
        <v>48</v>
      </c>
      <c r="B111" s="9"/>
      <c r="C111" s="8"/>
    </row>
    <row r="112" spans="1:3" ht="15.75" x14ac:dyDescent="0.25">
      <c r="A112" s="10" t="s">
        <v>61</v>
      </c>
      <c r="B112" s="9"/>
      <c r="C112" s="8">
        <f>158310+22950+4800+12550</f>
        <v>198610</v>
      </c>
    </row>
    <row r="113" spans="1:3" ht="15.75" x14ac:dyDescent="0.25">
      <c r="A113" s="10" t="s">
        <v>62</v>
      </c>
      <c r="B113" s="9"/>
      <c r="C113" s="8">
        <f>65480+86132+1800+9000</f>
        <v>162412</v>
      </c>
    </row>
    <row r="114" spans="1:3" ht="15.75" x14ac:dyDescent="0.25">
      <c r="A114" s="10" t="s">
        <v>63</v>
      </c>
      <c r="B114" s="14"/>
      <c r="C114" s="9">
        <f>62837.8*1.202</f>
        <v>75531.035600000003</v>
      </c>
    </row>
    <row r="115" spans="1:3" ht="15.75" x14ac:dyDescent="0.25">
      <c r="A115" s="10" t="s">
        <v>64</v>
      </c>
      <c r="B115" s="28"/>
      <c r="C115" s="9">
        <f>6000+24000</f>
        <v>30000</v>
      </c>
    </row>
    <row r="116" spans="1:3" ht="15.75" x14ac:dyDescent="0.25">
      <c r="A116" s="10" t="s">
        <v>65</v>
      </c>
      <c r="B116" s="31"/>
      <c r="C116" s="9">
        <f>500003*1.2</f>
        <v>600003.6</v>
      </c>
    </row>
    <row r="117" spans="1:3" ht="15.75" x14ac:dyDescent="0.25">
      <c r="A117" s="10" t="s">
        <v>66</v>
      </c>
      <c r="B117" s="31"/>
      <c r="C117" s="9">
        <f>1486.06+7150.94+2290+4822+6600</f>
        <v>22349</v>
      </c>
    </row>
    <row r="118" spans="1:3" ht="15.75" x14ac:dyDescent="0.25">
      <c r="A118" s="10" t="s">
        <v>67</v>
      </c>
      <c r="B118" s="31"/>
      <c r="C118" s="9">
        <f>45798</f>
        <v>45798</v>
      </c>
    </row>
    <row r="119" spans="1:3" ht="15.75" x14ac:dyDescent="0.25">
      <c r="A119" s="10" t="s">
        <v>68</v>
      </c>
      <c r="B119" s="31"/>
      <c r="C119" s="9">
        <v>9900</v>
      </c>
    </row>
  </sheetData>
  <mergeCells count="92">
    <mergeCell ref="B104:C104"/>
    <mergeCell ref="B105:C105"/>
    <mergeCell ref="A107:C107"/>
    <mergeCell ref="B90:C90"/>
    <mergeCell ref="B94:C94"/>
    <mergeCell ref="B98:C98"/>
    <mergeCell ref="B99:C99"/>
    <mergeCell ref="B100:C100"/>
    <mergeCell ref="B101:C101"/>
    <mergeCell ref="B103:C103"/>
    <mergeCell ref="B72:C72"/>
    <mergeCell ref="B64:C64"/>
    <mergeCell ref="B65:C65"/>
    <mergeCell ref="B67:C67"/>
    <mergeCell ref="B68:C68"/>
    <mergeCell ref="B70:C70"/>
    <mergeCell ref="A14:C14"/>
    <mergeCell ref="B20:C20"/>
    <mergeCell ref="A21:C21"/>
    <mergeCell ref="A23:C23"/>
    <mergeCell ref="A27:C27"/>
    <mergeCell ref="B31:C31"/>
    <mergeCell ref="B66:C66"/>
    <mergeCell ref="B69:C69"/>
    <mergeCell ref="B42:C42"/>
    <mergeCell ref="B59:C59"/>
    <mergeCell ref="B57:C57"/>
    <mergeCell ref="B46:C46"/>
    <mergeCell ref="B58:C58"/>
    <mergeCell ref="B56:C56"/>
    <mergeCell ref="B51:C51"/>
    <mergeCell ref="B52:C52"/>
    <mergeCell ref="B54:C54"/>
    <mergeCell ref="B55:C55"/>
    <mergeCell ref="B48:C48"/>
    <mergeCell ref="B60:C60"/>
    <mergeCell ref="B61:C61"/>
    <mergeCell ref="B62:C62"/>
    <mergeCell ref="B63:C63"/>
    <mergeCell ref="B22:C22"/>
    <mergeCell ref="B24:C24"/>
    <mergeCell ref="B10:C10"/>
    <mergeCell ref="B11:C11"/>
    <mergeCell ref="B12:C12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A13:C13"/>
    <mergeCell ref="B29:C29"/>
    <mergeCell ref="B30:C30"/>
    <mergeCell ref="B32:C32"/>
    <mergeCell ref="B25:C25"/>
    <mergeCell ref="B26:C26"/>
    <mergeCell ref="B28:C28"/>
    <mergeCell ref="B82:C82"/>
    <mergeCell ref="B83:C83"/>
    <mergeCell ref="B85:C85"/>
    <mergeCell ref="B33:C33"/>
    <mergeCell ref="B50:C50"/>
    <mergeCell ref="B71:C71"/>
    <mergeCell ref="B73:C73"/>
    <mergeCell ref="B75:C75"/>
    <mergeCell ref="B76:C76"/>
    <mergeCell ref="B77:C77"/>
    <mergeCell ref="B37:C37"/>
    <mergeCell ref="B38:C38"/>
    <mergeCell ref="B39:C39"/>
    <mergeCell ref="B35:C35"/>
    <mergeCell ref="B36:C36"/>
    <mergeCell ref="B44:C44"/>
    <mergeCell ref="B45:C45"/>
    <mergeCell ref="B43:C43"/>
    <mergeCell ref="B40:C40"/>
    <mergeCell ref="B41:C41"/>
    <mergeCell ref="B92:C92"/>
    <mergeCell ref="B95:C95"/>
    <mergeCell ref="B97:C97"/>
    <mergeCell ref="A19:C19"/>
    <mergeCell ref="B87:C87"/>
    <mergeCell ref="B88:C88"/>
    <mergeCell ref="B89:C89"/>
    <mergeCell ref="B93:C93"/>
    <mergeCell ref="B96:C96"/>
    <mergeCell ref="B78:C78"/>
    <mergeCell ref="B80:C80"/>
    <mergeCell ref="B81:C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2022-02-24T10:47:55Z</dcterms:modified>
</cp:coreProperties>
</file>