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ublic\Documents\БФ Дорога Жизни\Отчётность\2021\май\"/>
    </mc:Choice>
  </mc:AlternateContent>
  <bookViews>
    <workbookView xWindow="0" yWindow="0" windowWidth="28800" windowHeight="12435"/>
  </bookViews>
  <sheets>
    <sheet name="май" sheetId="9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4" i="9" l="1"/>
  <c r="B130" i="9"/>
  <c r="B11" i="9" l="1"/>
  <c r="B7" i="9"/>
  <c r="B9" i="9"/>
  <c r="B12" i="9"/>
  <c r="B10" i="9"/>
  <c r="B6" i="9"/>
  <c r="B125" i="9"/>
  <c r="B25" i="9"/>
  <c r="B117" i="9"/>
  <c r="B111" i="9" l="1"/>
  <c r="B116" i="9"/>
  <c r="B5" i="9" l="1"/>
  <c r="B14" i="9"/>
  <c r="B141" i="9"/>
  <c r="B137" i="9"/>
  <c r="B126" i="9"/>
  <c r="B3" i="9"/>
</calcChain>
</file>

<file path=xl/sharedStrings.xml><?xml version="1.0" encoding="utf-8"?>
<sst xmlns="http://schemas.openxmlformats.org/spreadsheetml/2006/main" count="137" uniqueCount="81">
  <si>
    <t>Административные расходы:</t>
  </si>
  <si>
    <t>Обслуживание сайта</t>
  </si>
  <si>
    <t>Прохождение ежегодного аудита</t>
  </si>
  <si>
    <t>Комиссия банка</t>
  </si>
  <si>
    <t xml:space="preserve">Оплата аренды офиса и электроэнергия </t>
  </si>
  <si>
    <t>Расходы по программам:</t>
  </si>
  <si>
    <t>Брошенные дети в больнице</t>
  </si>
  <si>
    <t>Оплата труда нянь</t>
  </si>
  <si>
    <t>Оплата анализов нянь, лекарств и средств гигиены</t>
  </si>
  <si>
    <t>Оплата доставка средств гигиены, лекарств</t>
  </si>
  <si>
    <t>Доступная помощь</t>
  </si>
  <si>
    <t>Оплата общих лекарств, продуктов, анализов патронажных нянь, хоз.товаров в больницу</t>
  </si>
  <si>
    <t>Оплата общего трансфера (для нянь между больницами,   для переезда сопровождающих из интернатов между аэропортами)</t>
  </si>
  <si>
    <t>Оплата занятий логопеда, педагогов +налог</t>
  </si>
  <si>
    <t>Оплата ухода патронажной няни</t>
  </si>
  <si>
    <t>Оплата трансфера</t>
  </si>
  <si>
    <t>Оплата анализов, лекарств</t>
  </si>
  <si>
    <t xml:space="preserve">Оплата ухода патронажной няни </t>
  </si>
  <si>
    <t xml:space="preserve">оплата ухода патронажной няни </t>
  </si>
  <si>
    <t>Алла Л., Республика Саха</t>
  </si>
  <si>
    <t xml:space="preserve">Семен К., Приморский край </t>
  </si>
  <si>
    <t>Сергей Ш. Поддержать Сережу</t>
  </si>
  <si>
    <t xml:space="preserve"> Оплата ухода патронажной няни</t>
  </si>
  <si>
    <t xml:space="preserve"> Оплата анализов, лекарств</t>
  </si>
  <si>
    <t xml:space="preserve"> Оплата трансфера</t>
  </si>
  <si>
    <t>оплата ухода патронажной няни</t>
  </si>
  <si>
    <t>Выездные медицинские консультации для региональных детей-сирот</t>
  </si>
  <si>
    <t>Таня С. Не оставить в одиночестве</t>
  </si>
  <si>
    <t>Командировочные расходы</t>
  </si>
  <si>
    <t>Зарплаты сотрудников и налоги</t>
  </si>
  <si>
    <t xml:space="preserve">Оплата труда координаторов и налоги                                                                                                                      </t>
  </si>
  <si>
    <t>Медсопровождение сиротских учреждений</t>
  </si>
  <si>
    <t>Яша Б.</t>
  </si>
  <si>
    <t>Настя Ц.</t>
  </si>
  <si>
    <t>Катя М.</t>
  </si>
  <si>
    <t>Луиза М.</t>
  </si>
  <si>
    <t xml:space="preserve">Оплата интернета в офисе и мобильной связи координаторов в офис </t>
  </si>
  <si>
    <t xml:space="preserve">Оплата труда координаторов программы                                                                                                                    </t>
  </si>
  <si>
    <t>Бытовые нужды офиса</t>
  </si>
  <si>
    <t>Авиабилеты</t>
  </si>
  <si>
    <t>Сергей Х.</t>
  </si>
  <si>
    <t>Азалия З.</t>
  </si>
  <si>
    <t>Александр Г.</t>
  </si>
  <si>
    <t>Оплата лекарств, анализов, питание</t>
  </si>
  <si>
    <t>оплата труда координаторов</t>
  </si>
  <si>
    <t>обслуживание сайта</t>
  </si>
  <si>
    <t>Федор О.</t>
  </si>
  <si>
    <t>оплата трансфера</t>
  </si>
  <si>
    <t>ЗП врачей+налоги</t>
  </si>
  <si>
    <t>Рекламные расходы (футболки, значки, полиграфическая продукция)</t>
  </si>
  <si>
    <t>Жанна А.</t>
  </si>
  <si>
    <t xml:space="preserve">Ваня П. </t>
  </si>
  <si>
    <t xml:space="preserve">Валя К. </t>
  </si>
  <si>
    <t xml:space="preserve">Ваня Н. </t>
  </si>
  <si>
    <t>Самат Г.</t>
  </si>
  <si>
    <t xml:space="preserve">Стас К.                                                                                     </t>
  </si>
  <si>
    <t xml:space="preserve">Ваня К. </t>
  </si>
  <si>
    <t>Дима М.</t>
  </si>
  <si>
    <t>Ульяна П.</t>
  </si>
  <si>
    <t>Валерия Р.</t>
  </si>
  <si>
    <t>Виталик Ш.</t>
  </si>
  <si>
    <t>Иван С.</t>
  </si>
  <si>
    <t>Миша Х.</t>
  </si>
  <si>
    <t>Александр Ч.</t>
  </si>
  <si>
    <t>Суточные расходы</t>
  </si>
  <si>
    <t>Питание</t>
  </si>
  <si>
    <t>Трансферы</t>
  </si>
  <si>
    <t>Расходные материалы</t>
  </si>
  <si>
    <t>Авиаперелет</t>
  </si>
  <si>
    <t>Проживание</t>
  </si>
  <si>
    <t>ЗП Админ</t>
  </si>
  <si>
    <t xml:space="preserve">Аппарат , тутор </t>
  </si>
  <si>
    <t>Оплата лицензии на ПО, оплата программ и доп.ПО</t>
  </si>
  <si>
    <t>Курьерские услуги, транспортные услуги</t>
  </si>
  <si>
    <t>Почтовые услуги</t>
  </si>
  <si>
    <t>Интервью с семьей Сони</t>
  </si>
  <si>
    <t>Оплата проживания в отеле и аэроэкспресс</t>
  </si>
  <si>
    <t>Оплата гостиницы сопровождающему</t>
  </si>
  <si>
    <t xml:space="preserve">БУ СО Ивановский ДДИ для умственно отсталых детей </t>
  </si>
  <si>
    <t>Средства ФПГ</t>
  </si>
  <si>
    <t>3-ый платеж по оплате УЗИ аппарата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</si>
</sst>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rgb="FF528135"/>
      <name val="Times New Roman"/>
      <family val="1"/>
      <charset val="204"/>
    </font>
    <font>
      <sz val="12"/>
      <color rgb="FF006FC0"/>
      <name val="Calibri"/>
      <family val="2"/>
      <charset val="204"/>
      <scheme val="minor"/>
    </font>
    <font>
      <b/>
      <u/>
      <sz val="12"/>
      <color rgb="FF528135"/>
      <name val="Times New Roman"/>
      <family val="1"/>
      <charset val="204"/>
    </font>
    <font>
      <b/>
      <sz val="14"/>
      <color theme="5" tint="-0.249977111117893"/>
      <name val="Times New Roman"/>
      <family val="1"/>
      <charset val="204"/>
    </font>
    <font>
      <sz val="12"/>
      <color rgb="FF528135"/>
      <name val="Times New Roman"/>
      <family val="1"/>
      <charset val="204"/>
    </font>
    <font>
      <u/>
      <sz val="12"/>
      <color rgb="FF528135"/>
      <name val="Times New Roman"/>
      <family val="1"/>
      <charset val="204"/>
    </font>
    <font>
      <b/>
      <sz val="12"/>
      <color theme="9" tint="-0.249977111117893"/>
      <name val="Times New Roman"/>
      <family val="1"/>
      <charset val="204"/>
    </font>
    <font>
      <sz val="12"/>
      <color theme="4" tint="-0.24997711111789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43" fontId="2" fillId="0" borderId="0" xfId="1" applyFont="1" applyBorder="1" applyAlignment="1">
      <alignment horizontal="right" vertical="center" wrapText="1"/>
    </xf>
    <xf numFmtId="43" fontId="6" fillId="0" borderId="0" xfId="1" applyFont="1" applyBorder="1" applyAlignment="1">
      <alignment horizontal="right" vertical="center" wrapText="1"/>
    </xf>
    <xf numFmtId="43" fontId="2" fillId="0" borderId="0" xfId="1" applyFont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vertical="center" wrapText="1"/>
    </xf>
    <xf numFmtId="43" fontId="6" fillId="0" borderId="0" xfId="1" applyFont="1" applyFill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10" fillId="0" borderId="0" xfId="0" applyFont="1"/>
    <xf numFmtId="0" fontId="0" fillId="0" borderId="0" xfId="0" applyFont="1"/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43" fontId="8" fillId="0" borderId="0" xfId="1" applyFont="1" applyBorder="1" applyAlignment="1">
      <alignment horizontal="right" vertical="top" wrapText="1"/>
    </xf>
    <xf numFmtId="0" fontId="2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43" fontId="2" fillId="0" borderId="0" xfId="1" applyFont="1" applyFill="1" applyBorder="1" applyAlignment="1">
      <alignment horizontal="center" vertical="center" wrapText="1"/>
    </xf>
    <xf numFmtId="43" fontId="6" fillId="0" borderId="0" xfId="1" applyFont="1" applyFill="1" applyBorder="1" applyAlignment="1">
      <alignment horizontal="center" vertical="center" wrapText="1"/>
    </xf>
    <xf numFmtId="43" fontId="8" fillId="0" borderId="0" xfId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3" fontId="2" fillId="0" borderId="0" xfId="1" applyFont="1" applyBorder="1" applyAlignment="1">
      <alignment vertical="center" wrapText="1"/>
    </xf>
    <xf numFmtId="0" fontId="0" fillId="0" borderId="0" xfId="0" applyBorder="1" applyAlignment="1">
      <alignment wrapText="1"/>
    </xf>
    <xf numFmtId="0" fontId="0" fillId="0" borderId="0" xfId="0" applyFont="1" applyBorder="1" applyAlignment="1">
      <alignment wrapText="1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oroga-zhizni.org/tanya-s-ne-ostavit-v-odinochestv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5"/>
  <sheetViews>
    <sheetView tabSelected="1" topLeftCell="A109" workbookViewId="0">
      <selection activeCell="B145" sqref="B145"/>
    </sheetView>
  </sheetViews>
  <sheetFormatPr defaultRowHeight="15" x14ac:dyDescent="0.25"/>
  <cols>
    <col min="1" max="1" width="38.85546875" style="24" customWidth="1"/>
    <col min="2" max="2" width="44.140625" style="25" customWidth="1"/>
  </cols>
  <sheetData>
    <row r="1" spans="1:3" ht="26.25" customHeight="1" x14ac:dyDescent="0.25">
      <c r="A1" s="14" t="s">
        <v>0</v>
      </c>
      <c r="B1" s="14"/>
    </row>
    <row r="2" spans="1:3" ht="15.75" x14ac:dyDescent="0.25">
      <c r="A2" s="2" t="s">
        <v>1</v>
      </c>
      <c r="B2" s="5">
        <v>1000</v>
      </c>
    </row>
    <row r="3" spans="1:3" ht="15.75" x14ac:dyDescent="0.25">
      <c r="A3" s="2" t="s">
        <v>29</v>
      </c>
      <c r="B3" s="5">
        <f>(23000+34500+29270.09+87090.44+40250+48421.05+57750+57500+12130+22687.84+1500+500)*1.22</f>
        <v>505811.29240000003</v>
      </c>
      <c r="C3" s="11"/>
    </row>
    <row r="4" spans="1:3" ht="15.75" x14ac:dyDescent="0.25">
      <c r="A4" s="2" t="s">
        <v>2</v>
      </c>
      <c r="B4" s="5">
        <v>10000</v>
      </c>
    </row>
    <row r="5" spans="1:3" ht="15.75" x14ac:dyDescent="0.25">
      <c r="A5" s="2" t="s">
        <v>3</v>
      </c>
      <c r="B5" s="5">
        <f>4960</f>
        <v>4960</v>
      </c>
    </row>
    <row r="6" spans="1:3" ht="31.5" x14ac:dyDescent="0.25">
      <c r="A6" s="2" t="s">
        <v>72</v>
      </c>
      <c r="B6" s="5">
        <f>8520+34080+1395+1159.2+1777</f>
        <v>46931.199999999997</v>
      </c>
    </row>
    <row r="7" spans="1:3" ht="15.75" x14ac:dyDescent="0.25">
      <c r="A7" s="2" t="s">
        <v>28</v>
      </c>
      <c r="B7" s="5">
        <f>6187.2</f>
        <v>6187.2</v>
      </c>
    </row>
    <row r="8" spans="1:3" ht="31.5" x14ac:dyDescent="0.25">
      <c r="A8" s="2" t="s">
        <v>4</v>
      </c>
      <c r="B8" s="5">
        <v>3000</v>
      </c>
    </row>
    <row r="9" spans="1:3" ht="31.5" x14ac:dyDescent="0.25">
      <c r="A9" s="2" t="s">
        <v>49</v>
      </c>
      <c r="B9" s="5">
        <f>50400+31000+17850+12000+1640+16650</f>
        <v>129540</v>
      </c>
    </row>
    <row r="10" spans="1:3" ht="15.75" x14ac:dyDescent="0.25">
      <c r="A10" s="2" t="s">
        <v>38</v>
      </c>
      <c r="B10" s="5">
        <f>10514+1900</f>
        <v>12414</v>
      </c>
    </row>
    <row r="11" spans="1:3" ht="47.25" x14ac:dyDescent="0.25">
      <c r="A11" s="2" t="s">
        <v>36</v>
      </c>
      <c r="B11" s="5">
        <f>16800+5000</f>
        <v>21800</v>
      </c>
    </row>
    <row r="12" spans="1:3" ht="31.5" x14ac:dyDescent="0.25">
      <c r="A12" s="15" t="s">
        <v>73</v>
      </c>
      <c r="B12" s="5">
        <f>16415+1208+400+859</f>
        <v>18882</v>
      </c>
    </row>
    <row r="13" spans="1:3" ht="15.75" x14ac:dyDescent="0.25">
      <c r="A13" s="15" t="s">
        <v>74</v>
      </c>
      <c r="B13" s="5">
        <v>1932</v>
      </c>
    </row>
    <row r="14" spans="1:3" ht="15.75" x14ac:dyDescent="0.25">
      <c r="A14" s="15" t="s">
        <v>75</v>
      </c>
      <c r="B14" s="5">
        <f>7988.34*1.22+3000+5939.6</f>
        <v>18685.374799999998</v>
      </c>
      <c r="C14" s="10"/>
    </row>
    <row r="15" spans="1:3" ht="15.75" customHeight="1" x14ac:dyDescent="0.25">
      <c r="A15" s="27" t="s">
        <v>5</v>
      </c>
      <c r="B15" s="27"/>
    </row>
    <row r="16" spans="1:3" ht="32.25" customHeight="1" x14ac:dyDescent="0.25">
      <c r="A16" s="27"/>
      <c r="B16" s="27"/>
    </row>
    <row r="17" spans="1:3" ht="23.25" customHeight="1" x14ac:dyDescent="0.25">
      <c r="A17" s="14" t="s">
        <v>6</v>
      </c>
      <c r="B17" s="14"/>
    </row>
    <row r="18" spans="1:3" ht="15.75" x14ac:dyDescent="0.25">
      <c r="A18" s="2" t="s">
        <v>7</v>
      </c>
      <c r="B18" s="3">
        <v>838700</v>
      </c>
    </row>
    <row r="19" spans="1:3" ht="31.5" x14ac:dyDescent="0.25">
      <c r="A19" s="2" t="s">
        <v>37</v>
      </c>
      <c r="B19" s="3">
        <v>255111</v>
      </c>
      <c r="C19" s="11"/>
    </row>
    <row r="20" spans="1:3" ht="31.5" x14ac:dyDescent="0.25">
      <c r="A20" s="2" t="s">
        <v>8</v>
      </c>
      <c r="B20" s="6">
        <v>1337</v>
      </c>
    </row>
    <row r="21" spans="1:3" ht="31.5" x14ac:dyDescent="0.25">
      <c r="A21" s="2" t="s">
        <v>9</v>
      </c>
      <c r="B21" s="16">
        <v>3255</v>
      </c>
    </row>
    <row r="22" spans="1:3" ht="23.25" customHeight="1" x14ac:dyDescent="0.25">
      <c r="A22" s="26" t="s">
        <v>10</v>
      </c>
      <c r="B22" s="26"/>
    </row>
    <row r="23" spans="1:3" ht="15.75" customHeight="1" x14ac:dyDescent="0.25">
      <c r="A23" s="26"/>
      <c r="B23" s="26"/>
    </row>
    <row r="24" spans="1:3" ht="31.5" x14ac:dyDescent="0.25">
      <c r="A24" s="2" t="s">
        <v>30</v>
      </c>
      <c r="B24" s="3">
        <v>210356</v>
      </c>
      <c r="C24" s="11"/>
    </row>
    <row r="25" spans="1:3" ht="47.25" x14ac:dyDescent="0.25">
      <c r="A25" s="2" t="s">
        <v>11</v>
      </c>
      <c r="B25" s="6">
        <f>18652+41464+2755+13000+1970+4199</f>
        <v>82040</v>
      </c>
    </row>
    <row r="26" spans="1:3" ht="63" x14ac:dyDescent="0.25">
      <c r="A26" s="2" t="s">
        <v>12</v>
      </c>
      <c r="B26" s="3">
        <v>6515</v>
      </c>
    </row>
    <row r="27" spans="1:3" ht="15.75" x14ac:dyDescent="0.25">
      <c r="A27" s="2" t="s">
        <v>80</v>
      </c>
      <c r="B27" s="3">
        <v>500000</v>
      </c>
    </row>
    <row r="28" spans="1:3" ht="15.75" x14ac:dyDescent="0.25">
      <c r="A28" s="2"/>
      <c r="B28" s="4"/>
    </row>
    <row r="29" spans="1:3" ht="31.5" x14ac:dyDescent="0.25">
      <c r="A29" s="1" t="s">
        <v>13</v>
      </c>
      <c r="B29" s="3">
        <v>107352</v>
      </c>
      <c r="C29" s="11"/>
    </row>
    <row r="30" spans="1:3" ht="15.75" x14ac:dyDescent="0.25">
      <c r="A30" s="17" t="s">
        <v>63</v>
      </c>
      <c r="B30" s="4"/>
    </row>
    <row r="31" spans="1:3" ht="15.75" x14ac:dyDescent="0.25">
      <c r="A31" s="7" t="s">
        <v>14</v>
      </c>
      <c r="B31" s="3">
        <v>26250</v>
      </c>
    </row>
    <row r="32" spans="1:3" ht="15.75" x14ac:dyDescent="0.25">
      <c r="A32" s="7" t="s">
        <v>16</v>
      </c>
      <c r="B32" s="3">
        <v>2118</v>
      </c>
    </row>
    <row r="33" spans="1:2" ht="15.75" x14ac:dyDescent="0.25">
      <c r="A33" s="7" t="s">
        <v>47</v>
      </c>
      <c r="B33" s="4"/>
    </row>
    <row r="34" spans="1:2" ht="15.75" x14ac:dyDescent="0.25">
      <c r="A34" s="17" t="s">
        <v>42</v>
      </c>
      <c r="B34" s="8"/>
    </row>
    <row r="35" spans="1:2" ht="15.75" x14ac:dyDescent="0.25">
      <c r="A35" s="7" t="s">
        <v>14</v>
      </c>
      <c r="B35" s="6">
        <v>38750</v>
      </c>
    </row>
    <row r="36" spans="1:2" ht="15.75" x14ac:dyDescent="0.25">
      <c r="A36" s="7" t="s">
        <v>16</v>
      </c>
      <c r="B36" s="6">
        <v>7252</v>
      </c>
    </row>
    <row r="37" spans="1:2" ht="15.75" x14ac:dyDescent="0.25">
      <c r="A37" s="17" t="s">
        <v>41</v>
      </c>
      <c r="B37" s="8"/>
    </row>
    <row r="38" spans="1:2" ht="15.75" x14ac:dyDescent="0.25">
      <c r="A38" s="7" t="s">
        <v>16</v>
      </c>
      <c r="B38" s="6">
        <v>8175</v>
      </c>
    </row>
    <row r="39" spans="1:2" ht="15.75" x14ac:dyDescent="0.25">
      <c r="A39" s="7" t="s">
        <v>14</v>
      </c>
      <c r="B39" s="6">
        <v>38750</v>
      </c>
    </row>
    <row r="40" spans="1:2" ht="15.75" x14ac:dyDescent="0.25">
      <c r="A40" s="17" t="s">
        <v>19</v>
      </c>
      <c r="B40" s="6"/>
    </row>
    <row r="41" spans="1:2" ht="15.75" x14ac:dyDescent="0.25">
      <c r="A41" s="7" t="s">
        <v>14</v>
      </c>
      <c r="B41" s="6">
        <v>1250</v>
      </c>
    </row>
    <row r="42" spans="1:2" ht="15.75" x14ac:dyDescent="0.25">
      <c r="A42" s="17" t="s">
        <v>59</v>
      </c>
      <c r="B42" s="6"/>
    </row>
    <row r="43" spans="1:2" ht="15.75" x14ac:dyDescent="0.25">
      <c r="A43" s="7" t="s">
        <v>14</v>
      </c>
      <c r="B43" s="6">
        <v>26250</v>
      </c>
    </row>
    <row r="44" spans="1:2" ht="15.75" x14ac:dyDescent="0.25">
      <c r="A44" s="7" t="s">
        <v>47</v>
      </c>
      <c r="B44" s="6">
        <v>2111</v>
      </c>
    </row>
    <row r="45" spans="1:2" ht="15.75" x14ac:dyDescent="0.25">
      <c r="A45" s="17" t="s">
        <v>60</v>
      </c>
      <c r="B45" s="6"/>
    </row>
    <row r="46" spans="1:2" ht="15.75" x14ac:dyDescent="0.25">
      <c r="A46" s="7" t="s">
        <v>14</v>
      </c>
      <c r="B46" s="6">
        <v>35700</v>
      </c>
    </row>
    <row r="47" spans="1:2" ht="15.75" x14ac:dyDescent="0.25">
      <c r="A47" s="7" t="s">
        <v>16</v>
      </c>
      <c r="B47" s="6">
        <v>2700</v>
      </c>
    </row>
    <row r="48" spans="1:2" ht="15.75" x14ac:dyDescent="0.25">
      <c r="A48" s="17" t="s">
        <v>51</v>
      </c>
      <c r="B48" s="6"/>
    </row>
    <row r="49" spans="1:2" ht="15.75" x14ac:dyDescent="0.25">
      <c r="A49" s="7" t="s">
        <v>15</v>
      </c>
      <c r="B49" s="6">
        <v>1402</v>
      </c>
    </row>
    <row r="50" spans="1:2" ht="15.75" x14ac:dyDescent="0.25">
      <c r="A50" s="7" t="s">
        <v>39</v>
      </c>
      <c r="B50" s="6">
        <v>10515</v>
      </c>
    </row>
    <row r="51" spans="1:2" ht="15.75" x14ac:dyDescent="0.25">
      <c r="A51" s="7" t="s">
        <v>17</v>
      </c>
      <c r="B51" s="6">
        <v>30000</v>
      </c>
    </row>
    <row r="52" spans="1:2" ht="15.75" x14ac:dyDescent="0.25">
      <c r="A52" s="17" t="s">
        <v>52</v>
      </c>
      <c r="B52" s="6"/>
    </row>
    <row r="53" spans="1:2" ht="15.75" x14ac:dyDescent="0.25">
      <c r="A53" s="7" t="s">
        <v>18</v>
      </c>
      <c r="B53" s="6">
        <v>38750</v>
      </c>
    </row>
    <row r="54" spans="1:2" ht="15.75" x14ac:dyDescent="0.25">
      <c r="A54" s="7" t="s">
        <v>15</v>
      </c>
      <c r="B54" s="8"/>
    </row>
    <row r="55" spans="1:2" ht="15.75" x14ac:dyDescent="0.25">
      <c r="A55" s="7" t="s">
        <v>16</v>
      </c>
      <c r="B55" s="6">
        <v>15499</v>
      </c>
    </row>
    <row r="56" spans="1:2" ht="15.75" x14ac:dyDescent="0.25">
      <c r="A56" s="17" t="s">
        <v>53</v>
      </c>
      <c r="B56" s="8"/>
    </row>
    <row r="57" spans="1:2" ht="15.75" x14ac:dyDescent="0.25">
      <c r="A57" s="7" t="s">
        <v>14</v>
      </c>
      <c r="B57" s="6">
        <v>16250</v>
      </c>
    </row>
    <row r="58" spans="1:2" ht="15.75" x14ac:dyDescent="0.25">
      <c r="A58" s="17" t="s">
        <v>56</v>
      </c>
      <c r="B58" s="8"/>
    </row>
    <row r="59" spans="1:2" ht="31.5" x14ac:dyDescent="0.25">
      <c r="A59" s="7" t="s">
        <v>76</v>
      </c>
      <c r="B59" s="6">
        <v>4145</v>
      </c>
    </row>
    <row r="60" spans="1:2" ht="15.75" x14ac:dyDescent="0.25">
      <c r="A60" s="7" t="s">
        <v>14</v>
      </c>
      <c r="B60" s="6">
        <v>25500</v>
      </c>
    </row>
    <row r="61" spans="1:2" ht="15.75" x14ac:dyDescent="0.25">
      <c r="A61" s="17" t="s">
        <v>57</v>
      </c>
      <c r="B61" s="8"/>
    </row>
    <row r="62" spans="1:2" ht="15.75" x14ac:dyDescent="0.25">
      <c r="A62" s="7" t="s">
        <v>14</v>
      </c>
      <c r="B62" s="6">
        <v>11900</v>
      </c>
    </row>
    <row r="63" spans="1:2" ht="15.75" x14ac:dyDescent="0.25">
      <c r="A63" s="7" t="s">
        <v>16</v>
      </c>
      <c r="B63" s="6">
        <v>4588</v>
      </c>
    </row>
    <row r="64" spans="1:2" ht="15.75" x14ac:dyDescent="0.25">
      <c r="A64" s="7" t="s">
        <v>15</v>
      </c>
      <c r="B64" s="8"/>
    </row>
    <row r="65" spans="1:2" ht="15.75" x14ac:dyDescent="0.25">
      <c r="A65" s="18" t="s">
        <v>50</v>
      </c>
      <c r="B65" s="8"/>
    </row>
    <row r="66" spans="1:2" ht="15.75" x14ac:dyDescent="0.25">
      <c r="A66" s="7" t="s">
        <v>14</v>
      </c>
      <c r="B66" s="6">
        <v>13600</v>
      </c>
    </row>
    <row r="67" spans="1:2" ht="15.75" x14ac:dyDescent="0.25">
      <c r="A67" s="7" t="s">
        <v>16</v>
      </c>
      <c r="B67" s="6">
        <v>4756</v>
      </c>
    </row>
    <row r="68" spans="1:2" ht="15.75" x14ac:dyDescent="0.25">
      <c r="A68" s="7" t="s">
        <v>15</v>
      </c>
      <c r="B68" s="6">
        <v>1043</v>
      </c>
    </row>
    <row r="69" spans="1:2" ht="15.75" x14ac:dyDescent="0.25">
      <c r="A69" s="18" t="s">
        <v>61</v>
      </c>
      <c r="B69" s="6"/>
    </row>
    <row r="70" spans="1:2" ht="15.75" x14ac:dyDescent="0.25">
      <c r="A70" s="7" t="s">
        <v>14</v>
      </c>
      <c r="B70" s="6">
        <v>20400</v>
      </c>
    </row>
    <row r="71" spans="1:2" ht="15.75" x14ac:dyDescent="0.25">
      <c r="A71" s="18" t="s">
        <v>34</v>
      </c>
      <c r="B71" s="6"/>
    </row>
    <row r="72" spans="1:2" ht="15.75" x14ac:dyDescent="0.25">
      <c r="A72" s="7" t="s">
        <v>14</v>
      </c>
      <c r="B72" s="6">
        <v>52700</v>
      </c>
    </row>
    <row r="73" spans="1:2" ht="15.75" x14ac:dyDescent="0.25">
      <c r="A73" s="7" t="s">
        <v>39</v>
      </c>
      <c r="B73" s="6">
        <v>21700</v>
      </c>
    </row>
    <row r="74" spans="1:2" ht="15.75" x14ac:dyDescent="0.25">
      <c r="A74" s="7" t="s">
        <v>16</v>
      </c>
      <c r="B74" s="6">
        <v>19882</v>
      </c>
    </row>
    <row r="75" spans="1:2" ht="15.75" x14ac:dyDescent="0.25">
      <c r="A75" s="7" t="s">
        <v>15</v>
      </c>
      <c r="B75" s="6">
        <v>2210</v>
      </c>
    </row>
    <row r="76" spans="1:2" ht="15.75" x14ac:dyDescent="0.25">
      <c r="A76" s="18" t="s">
        <v>35</v>
      </c>
      <c r="B76" s="6"/>
    </row>
    <row r="77" spans="1:2" ht="15.75" x14ac:dyDescent="0.25">
      <c r="A77" s="7" t="s">
        <v>25</v>
      </c>
      <c r="B77" s="6">
        <v>52700</v>
      </c>
    </row>
    <row r="78" spans="1:2" ht="15.75" x14ac:dyDescent="0.25">
      <c r="A78" s="7" t="s">
        <v>16</v>
      </c>
      <c r="B78" s="6">
        <v>13175</v>
      </c>
    </row>
    <row r="79" spans="1:2" ht="15.75" x14ac:dyDescent="0.25">
      <c r="A79" s="7" t="s">
        <v>15</v>
      </c>
      <c r="B79" s="6">
        <v>843</v>
      </c>
    </row>
    <row r="80" spans="1:2" ht="15.75" x14ac:dyDescent="0.25">
      <c r="A80" s="18" t="s">
        <v>62</v>
      </c>
      <c r="B80" s="6"/>
    </row>
    <row r="81" spans="1:2" ht="15.75" x14ac:dyDescent="0.25">
      <c r="A81" s="7" t="s">
        <v>14</v>
      </c>
      <c r="B81" s="6">
        <v>13600</v>
      </c>
    </row>
    <row r="82" spans="1:2" ht="15.75" x14ac:dyDescent="0.25">
      <c r="A82" s="7" t="s">
        <v>39</v>
      </c>
      <c r="B82" s="6">
        <v>19519</v>
      </c>
    </row>
    <row r="83" spans="1:2" ht="31.5" x14ac:dyDescent="0.25">
      <c r="A83" s="7" t="s">
        <v>77</v>
      </c>
      <c r="B83" s="6">
        <v>3240</v>
      </c>
    </row>
    <row r="84" spans="1:2" ht="15.75" x14ac:dyDescent="0.25">
      <c r="A84" s="7" t="s">
        <v>15</v>
      </c>
      <c r="B84" s="6">
        <v>929</v>
      </c>
    </row>
    <row r="85" spans="1:2" ht="15.75" x14ac:dyDescent="0.25">
      <c r="A85" s="18" t="s">
        <v>33</v>
      </c>
      <c r="B85" s="8"/>
    </row>
    <row r="86" spans="1:2" ht="15.75" x14ac:dyDescent="0.25">
      <c r="A86" s="7" t="s">
        <v>14</v>
      </c>
      <c r="B86" s="6">
        <v>5100</v>
      </c>
    </row>
    <row r="87" spans="1:2" ht="15.75" x14ac:dyDescent="0.25">
      <c r="A87" s="7" t="s">
        <v>16</v>
      </c>
      <c r="B87" s="6">
        <v>600</v>
      </c>
    </row>
    <row r="88" spans="1:2" ht="15.75" x14ac:dyDescent="0.25">
      <c r="A88" s="17" t="s">
        <v>54</v>
      </c>
      <c r="B88" s="8"/>
    </row>
    <row r="89" spans="1:2" ht="15.75" x14ac:dyDescent="0.25">
      <c r="A89" s="7" t="s">
        <v>17</v>
      </c>
      <c r="B89" s="6">
        <v>38750</v>
      </c>
    </row>
    <row r="90" spans="1:2" ht="15.75" x14ac:dyDescent="0.25">
      <c r="A90" s="7" t="s">
        <v>39</v>
      </c>
      <c r="B90" s="6">
        <v>21700</v>
      </c>
    </row>
    <row r="91" spans="1:2" ht="15.75" x14ac:dyDescent="0.25">
      <c r="A91" s="7" t="s">
        <v>15</v>
      </c>
      <c r="B91" s="6">
        <v>2537</v>
      </c>
    </row>
    <row r="92" spans="1:2" ht="15.75" x14ac:dyDescent="0.25">
      <c r="A92" s="7" t="s">
        <v>16</v>
      </c>
      <c r="B92" s="6">
        <v>18000</v>
      </c>
    </row>
    <row r="93" spans="1:2" ht="15.75" x14ac:dyDescent="0.25">
      <c r="A93" s="17" t="s">
        <v>55</v>
      </c>
      <c r="B93" s="8"/>
    </row>
    <row r="94" spans="1:2" ht="15.75" x14ac:dyDescent="0.25">
      <c r="A94" s="7" t="s">
        <v>17</v>
      </c>
      <c r="B94" s="6">
        <v>38750</v>
      </c>
    </row>
    <row r="95" spans="1:2" ht="15.75" x14ac:dyDescent="0.25">
      <c r="A95" s="7" t="s">
        <v>43</v>
      </c>
      <c r="B95" s="6">
        <v>52603</v>
      </c>
    </row>
    <row r="96" spans="1:2" ht="15.75" x14ac:dyDescent="0.25">
      <c r="A96" s="7" t="s">
        <v>15</v>
      </c>
      <c r="B96" s="19">
        <v>5625</v>
      </c>
    </row>
    <row r="97" spans="1:2" ht="15.75" x14ac:dyDescent="0.25">
      <c r="A97" s="17" t="s">
        <v>20</v>
      </c>
      <c r="B97" s="8"/>
    </row>
    <row r="98" spans="1:2" ht="15.75" x14ac:dyDescent="0.25">
      <c r="A98" s="7" t="s">
        <v>17</v>
      </c>
      <c r="B98" s="6">
        <v>38750</v>
      </c>
    </row>
    <row r="99" spans="1:2" ht="15.75" x14ac:dyDescent="0.25">
      <c r="A99" s="7" t="s">
        <v>16</v>
      </c>
      <c r="B99" s="6">
        <v>2597</v>
      </c>
    </row>
    <row r="100" spans="1:2" ht="15.75" x14ac:dyDescent="0.25">
      <c r="A100" s="7" t="s">
        <v>71</v>
      </c>
      <c r="B100" s="6">
        <v>137074</v>
      </c>
    </row>
    <row r="101" spans="1:2" ht="15.75" x14ac:dyDescent="0.25">
      <c r="A101" s="17" t="s">
        <v>21</v>
      </c>
      <c r="B101" s="8"/>
    </row>
    <row r="102" spans="1:2" ht="15.75" x14ac:dyDescent="0.25">
      <c r="A102" s="7" t="s">
        <v>17</v>
      </c>
      <c r="B102" s="19">
        <v>52700</v>
      </c>
    </row>
    <row r="103" spans="1:2" ht="15.75" x14ac:dyDescent="0.25">
      <c r="A103" s="7" t="s">
        <v>15</v>
      </c>
      <c r="B103" s="20"/>
    </row>
    <row r="104" spans="1:2" ht="15.75" x14ac:dyDescent="0.25">
      <c r="A104" s="17" t="s">
        <v>40</v>
      </c>
      <c r="B104" s="8"/>
    </row>
    <row r="105" spans="1:2" ht="15.75" x14ac:dyDescent="0.25">
      <c r="A105" s="7" t="s">
        <v>14</v>
      </c>
      <c r="B105" s="6">
        <v>30000</v>
      </c>
    </row>
    <row r="106" spans="1:2" ht="15.75" x14ac:dyDescent="0.25">
      <c r="A106" s="7" t="s">
        <v>39</v>
      </c>
      <c r="B106" s="6">
        <v>10515</v>
      </c>
    </row>
    <row r="107" spans="1:2" ht="15.75" x14ac:dyDescent="0.25">
      <c r="A107" s="7" t="s">
        <v>16</v>
      </c>
      <c r="B107" s="6">
        <v>11497</v>
      </c>
    </row>
    <row r="108" spans="1:2" ht="15.75" x14ac:dyDescent="0.25">
      <c r="A108" s="17" t="s">
        <v>27</v>
      </c>
      <c r="B108" s="8"/>
    </row>
    <row r="109" spans="1:2" ht="15.75" x14ac:dyDescent="0.25">
      <c r="A109" s="7" t="s">
        <v>22</v>
      </c>
      <c r="B109" s="6">
        <v>38750</v>
      </c>
    </row>
    <row r="110" spans="1:2" ht="15.75" x14ac:dyDescent="0.25">
      <c r="A110" s="7" t="s">
        <v>23</v>
      </c>
      <c r="B110" s="6">
        <v>7715</v>
      </c>
    </row>
    <row r="111" spans="1:2" ht="15.75" x14ac:dyDescent="0.25">
      <c r="A111" s="7" t="s">
        <v>24</v>
      </c>
      <c r="B111" s="6">
        <f>3822+1012</f>
        <v>4834</v>
      </c>
    </row>
    <row r="112" spans="1:2" ht="15.75" x14ac:dyDescent="0.25">
      <c r="A112" s="17" t="s">
        <v>58</v>
      </c>
      <c r="B112" s="8"/>
    </row>
    <row r="113" spans="1:2" ht="15.75" x14ac:dyDescent="0.25">
      <c r="A113" s="7" t="s">
        <v>22</v>
      </c>
      <c r="B113" s="6">
        <v>18700</v>
      </c>
    </row>
    <row r="114" spans="1:2" ht="15.75" x14ac:dyDescent="0.25">
      <c r="A114" s="17" t="s">
        <v>32</v>
      </c>
      <c r="B114" s="8"/>
    </row>
    <row r="115" spans="1:2" ht="15.75" x14ac:dyDescent="0.25">
      <c r="A115" s="7" t="s">
        <v>17</v>
      </c>
      <c r="B115" s="6">
        <v>52700</v>
      </c>
    </row>
    <row r="116" spans="1:2" ht="15.75" x14ac:dyDescent="0.25">
      <c r="A116" s="7" t="s">
        <v>24</v>
      </c>
      <c r="B116" s="6">
        <f>4450+19118</f>
        <v>23568</v>
      </c>
    </row>
    <row r="117" spans="1:2" ht="15.75" x14ac:dyDescent="0.25">
      <c r="A117" s="7" t="s">
        <v>16</v>
      </c>
      <c r="B117" s="6">
        <f>5580+8869</f>
        <v>14449</v>
      </c>
    </row>
    <row r="118" spans="1:2" ht="15.75" x14ac:dyDescent="0.25">
      <c r="A118" s="18" t="s">
        <v>46</v>
      </c>
      <c r="B118" s="8"/>
    </row>
    <row r="119" spans="1:2" ht="15.75" x14ac:dyDescent="0.25">
      <c r="A119" s="7" t="s">
        <v>25</v>
      </c>
      <c r="B119" s="6">
        <v>38750</v>
      </c>
    </row>
    <row r="120" spans="1:2" ht="15.75" x14ac:dyDescent="0.25">
      <c r="A120" s="7" t="s">
        <v>16</v>
      </c>
      <c r="B120" s="6">
        <v>390</v>
      </c>
    </row>
    <row r="121" spans="1:2" ht="15.75" x14ac:dyDescent="0.25">
      <c r="A121" s="7" t="s">
        <v>47</v>
      </c>
      <c r="B121" s="6">
        <v>11064</v>
      </c>
    </row>
    <row r="122" spans="1:2" ht="27.75" customHeight="1" x14ac:dyDescent="0.25">
      <c r="A122" s="26" t="s">
        <v>26</v>
      </c>
      <c r="B122" s="26"/>
    </row>
    <row r="123" spans="1:2" ht="30.75" customHeight="1" x14ac:dyDescent="0.25">
      <c r="A123" s="29" t="s">
        <v>78</v>
      </c>
      <c r="B123" s="9"/>
    </row>
    <row r="124" spans="1:2" ht="15.75" x14ac:dyDescent="0.25">
      <c r="A124" s="7" t="s">
        <v>69</v>
      </c>
      <c r="B124" s="21">
        <v>19200</v>
      </c>
    </row>
    <row r="125" spans="1:2" ht="15.75" x14ac:dyDescent="0.25">
      <c r="A125" s="7" t="s">
        <v>68</v>
      </c>
      <c r="B125" s="21">
        <f>40200+2600+4500</f>
        <v>47300</v>
      </c>
    </row>
    <row r="126" spans="1:2" ht="15.75" x14ac:dyDescent="0.25">
      <c r="A126" s="7" t="s">
        <v>70</v>
      </c>
      <c r="B126" s="21">
        <f>(8664.9+7988.34+8505.87)*1.22</f>
        <v>30694.1142</v>
      </c>
    </row>
    <row r="127" spans="1:2" ht="15.75" x14ac:dyDescent="0.25">
      <c r="A127" s="7" t="s">
        <v>64</v>
      </c>
      <c r="B127" s="21">
        <v>10500</v>
      </c>
    </row>
    <row r="128" spans="1:2" ht="15.75" x14ac:dyDescent="0.25">
      <c r="A128" s="7" t="s">
        <v>65</v>
      </c>
      <c r="B128" s="21">
        <v>5086</v>
      </c>
    </row>
    <row r="129" spans="1:3" ht="15.75" x14ac:dyDescent="0.25">
      <c r="A129" s="7" t="s">
        <v>48</v>
      </c>
      <c r="B129" s="21">
        <v>304549</v>
      </c>
    </row>
    <row r="130" spans="1:3" ht="15.75" x14ac:dyDescent="0.25">
      <c r="A130" s="7" t="s">
        <v>66</v>
      </c>
      <c r="B130" s="21">
        <f>46036+11133+1500+3020+18500</f>
        <v>80189</v>
      </c>
    </row>
    <row r="131" spans="1:3" ht="15.75" x14ac:dyDescent="0.25">
      <c r="A131" s="28" t="s">
        <v>79</v>
      </c>
      <c r="B131" s="22"/>
    </row>
    <row r="132" spans="1:3" ht="15.75" x14ac:dyDescent="0.25">
      <c r="A132" s="7" t="s">
        <v>68</v>
      </c>
      <c r="B132" s="5">
        <v>145730</v>
      </c>
    </row>
    <row r="133" spans="1:3" ht="15.75" x14ac:dyDescent="0.25">
      <c r="A133" s="7" t="s">
        <v>69</v>
      </c>
      <c r="B133" s="5">
        <v>141800</v>
      </c>
    </row>
    <row r="134" spans="1:3" ht="15.75" x14ac:dyDescent="0.25">
      <c r="A134" s="7" t="s">
        <v>67</v>
      </c>
      <c r="B134" s="5">
        <f>1270+21300</f>
        <v>22570</v>
      </c>
      <c r="C134" s="10"/>
    </row>
    <row r="135" spans="1:3" ht="15.75" x14ac:dyDescent="0.25">
      <c r="A135" s="7" t="s">
        <v>48</v>
      </c>
      <c r="B135" s="5">
        <v>496554</v>
      </c>
    </row>
    <row r="136" spans="1:3" ht="15.75" x14ac:dyDescent="0.25">
      <c r="A136" s="7" t="s">
        <v>66</v>
      </c>
      <c r="B136" s="5">
        <v>14719</v>
      </c>
    </row>
    <row r="137" spans="1:3" ht="15.75" x14ac:dyDescent="0.25">
      <c r="A137" s="7" t="s">
        <v>44</v>
      </c>
      <c r="B137" s="5">
        <f>(34500+17250+46000)*1.2</f>
        <v>117300</v>
      </c>
    </row>
    <row r="138" spans="1:3" ht="15.75" x14ac:dyDescent="0.25">
      <c r="A138" s="7" t="s">
        <v>45</v>
      </c>
      <c r="B138" s="5">
        <v>15000</v>
      </c>
    </row>
    <row r="139" spans="1:3" ht="15.75" x14ac:dyDescent="0.25">
      <c r="A139" s="12"/>
      <c r="B139" s="9"/>
    </row>
    <row r="140" spans="1:3" ht="15.75" x14ac:dyDescent="0.25">
      <c r="A140" s="13" t="s">
        <v>31</v>
      </c>
      <c r="B140" s="13"/>
    </row>
    <row r="141" spans="1:3" ht="31.5" x14ac:dyDescent="0.25">
      <c r="A141" s="2" t="s">
        <v>30</v>
      </c>
      <c r="B141" s="23">
        <f>(15333+28735+15334+23000+46000+13940.36+5750)*1.22</f>
        <v>180672.67919999998</v>
      </c>
    </row>
    <row r="145" spans="3:3" x14ac:dyDescent="0.25">
      <c r="C145" s="11"/>
    </row>
  </sheetData>
  <mergeCells count="6">
    <mergeCell ref="A140:B140"/>
    <mergeCell ref="A1:B1"/>
    <mergeCell ref="A17:B17"/>
    <mergeCell ref="A122:B122"/>
    <mergeCell ref="A15:B16"/>
    <mergeCell ref="A22:B23"/>
  </mergeCells>
  <hyperlinks>
    <hyperlink ref="A108" r:id="rId1" display="https://doroga-zhizni.org/tanya-s-ne-ostavit-v-odinochestve.html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май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a.kotelnikova</cp:lastModifiedBy>
  <dcterms:created xsi:type="dcterms:W3CDTF">2020-10-08T09:15:41Z</dcterms:created>
  <dcterms:modified xsi:type="dcterms:W3CDTF">2021-06-09T11:45:22Z</dcterms:modified>
</cp:coreProperties>
</file>